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dministrative\OTAB Committee Info\OTAB Packets\2018\9-25-18\"/>
    </mc:Choice>
  </mc:AlternateContent>
  <bookViews>
    <workbookView xWindow="-105" yWindow="45" windowWidth="22755" windowHeight="8370"/>
  </bookViews>
  <sheets>
    <sheet name="Lodging Tax Reported for Month" sheetId="1" r:id="rId1"/>
  </sheets>
  <externalReferences>
    <externalReference r:id="rId2"/>
    <externalReference r:id="rId3"/>
    <externalReference r:id="rId4"/>
    <externalReference r:id="rId5"/>
  </externalReferences>
  <calcPr calcId="162913"/>
</workbook>
</file>

<file path=xl/calcChain.xml><?xml version="1.0" encoding="utf-8"?>
<calcChain xmlns="http://schemas.openxmlformats.org/spreadsheetml/2006/main">
  <c r="C11" i="1" l="1"/>
  <c r="C10" i="1"/>
  <c r="C9" i="1"/>
  <c r="C8" i="1"/>
  <c r="C7" i="1"/>
  <c r="M22" i="1" l="1"/>
  <c r="M21" i="1"/>
  <c r="M20" i="1"/>
  <c r="M19" i="1"/>
  <c r="M18" i="1"/>
  <c r="M6" i="1" l="1"/>
  <c r="L6" i="1"/>
  <c r="K6" i="1"/>
  <c r="J6" i="1"/>
  <c r="I6" i="1"/>
  <c r="H6" i="1"/>
  <c r="G6" i="1"/>
  <c r="F6" i="1"/>
  <c r="E6" i="1"/>
  <c r="D6" i="1"/>
  <c r="C6" i="1"/>
  <c r="B6" i="1"/>
  <c r="B9" i="1" s="1"/>
  <c r="N5" i="1"/>
  <c r="N4" i="1"/>
  <c r="B7" i="1" l="1"/>
  <c r="B11" i="1" s="1"/>
  <c r="N6" i="1"/>
  <c r="B10" i="1"/>
  <c r="B8" i="1"/>
  <c r="L20" i="1"/>
  <c r="L19" i="1"/>
  <c r="K20" i="1"/>
  <c r="L18" i="1"/>
  <c r="K19" i="1" l="1"/>
  <c r="K18" i="1"/>
  <c r="E7" i="1" l="1"/>
  <c r="M17" i="1"/>
  <c r="L17" i="1"/>
  <c r="K17" i="1"/>
  <c r="J17" i="1"/>
  <c r="I17" i="1"/>
  <c r="H17" i="1"/>
  <c r="G17" i="1"/>
  <c r="F17" i="1"/>
  <c r="F7" i="1" l="1"/>
  <c r="E26" i="1"/>
  <c r="E27" i="1"/>
  <c r="G7" i="1" l="1"/>
  <c r="N68" i="1"/>
  <c r="N27" i="1"/>
  <c r="N26" i="1"/>
  <c r="C28" i="1"/>
  <c r="D28" i="1"/>
  <c r="H7" i="1" l="1"/>
  <c r="N28" i="1"/>
  <c r="M28" i="1"/>
  <c r="L28" i="1"/>
  <c r="K28" i="1"/>
  <c r="J28" i="1"/>
  <c r="I28" i="1"/>
  <c r="H28" i="1"/>
  <c r="G28" i="1"/>
  <c r="F28" i="1"/>
  <c r="E28" i="1"/>
  <c r="B28" i="1"/>
  <c r="I7" i="1" l="1"/>
  <c r="F20" i="1"/>
  <c r="F19" i="1"/>
  <c r="G20" i="1"/>
  <c r="G19" i="1"/>
  <c r="H20" i="1"/>
  <c r="H19" i="1"/>
  <c r="I20" i="1"/>
  <c r="I19" i="1"/>
  <c r="J20" i="1"/>
  <c r="J19" i="1"/>
  <c r="B29" i="1"/>
  <c r="J7" i="1" l="1"/>
  <c r="C29" i="1"/>
  <c r="L38" i="1"/>
  <c r="K7" i="1" l="1"/>
  <c r="L31" i="1"/>
  <c r="L30" i="1"/>
  <c r="D29" i="1"/>
  <c r="K38" i="1"/>
  <c r="L7" i="1" l="1"/>
  <c r="K31" i="1"/>
  <c r="K30" i="1"/>
  <c r="E29" i="1"/>
  <c r="J38" i="1"/>
  <c r="F29" i="1" l="1"/>
  <c r="J30" i="1"/>
  <c r="J31" i="1"/>
  <c r="I38" i="1"/>
  <c r="I31" i="1" l="1"/>
  <c r="I30" i="1"/>
  <c r="G29" i="1"/>
  <c r="H38" i="1"/>
  <c r="H31" i="1" l="1"/>
  <c r="H30" i="1"/>
  <c r="H29" i="1"/>
  <c r="G38" i="1"/>
  <c r="G31" i="1" l="1"/>
  <c r="G30" i="1"/>
  <c r="I29" i="1"/>
  <c r="F38" i="1"/>
  <c r="F31" i="1" l="1"/>
  <c r="F30" i="1"/>
  <c r="J29" i="1"/>
  <c r="E38" i="1"/>
  <c r="E31" i="1" l="1"/>
  <c r="E30" i="1"/>
  <c r="K29" i="1"/>
  <c r="D38" i="1"/>
  <c r="K21" i="1" l="1"/>
  <c r="K22" i="1"/>
  <c r="D31" i="1"/>
  <c r="D30" i="1"/>
  <c r="L29" i="1"/>
  <c r="C38" i="1"/>
  <c r="M29" i="1" l="1"/>
  <c r="L22" i="1"/>
  <c r="L21" i="1"/>
  <c r="C30" i="1"/>
  <c r="C31" i="1"/>
  <c r="N37" i="1"/>
  <c r="N36" i="1"/>
  <c r="N38" i="1" l="1"/>
  <c r="M38" i="1"/>
  <c r="B38" i="1"/>
  <c r="B30" i="1" s="1"/>
  <c r="M30" i="1" l="1"/>
  <c r="M31" i="1"/>
  <c r="B31" i="1"/>
  <c r="B39" i="1"/>
  <c r="B46" i="1"/>
  <c r="B48" i="1" s="1"/>
  <c r="B41" i="1" s="1"/>
  <c r="C46" i="1"/>
  <c r="C48" i="1" s="1"/>
  <c r="C41" i="1" s="1"/>
  <c r="D46" i="1"/>
  <c r="D48" i="1" s="1"/>
  <c r="E46" i="1"/>
  <c r="E48" i="1" s="1"/>
  <c r="F46" i="1"/>
  <c r="F48" i="1" s="1"/>
  <c r="G47" i="1"/>
  <c r="N47" i="1" s="1"/>
  <c r="B56" i="1"/>
  <c r="B58" i="1" s="1"/>
  <c r="B59" i="1" s="1"/>
  <c r="C56" i="1"/>
  <c r="C58" i="1" s="1"/>
  <c r="D56" i="1"/>
  <c r="D58" i="1" s="1"/>
  <c r="E56" i="1"/>
  <c r="E58" i="1" s="1"/>
  <c r="F56" i="1"/>
  <c r="F58" i="1" s="1"/>
  <c r="G56" i="1"/>
  <c r="G58" i="1" s="1"/>
  <c r="H56" i="1"/>
  <c r="I56" i="1"/>
  <c r="I58" i="1" s="1"/>
  <c r="J56" i="1"/>
  <c r="J58" i="1" s="1"/>
  <c r="K56" i="1"/>
  <c r="K58" i="1" s="1"/>
  <c r="L56" i="1"/>
  <c r="L58" i="1" s="1"/>
  <c r="M56" i="1"/>
  <c r="M58" i="1" s="1"/>
  <c r="N56" i="1"/>
  <c r="N57" i="1"/>
  <c r="H58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B68" i="1"/>
  <c r="B69" i="1" s="1"/>
  <c r="C68" i="1"/>
  <c r="D68" i="1"/>
  <c r="E68" i="1"/>
  <c r="F68" i="1"/>
  <c r="G68" i="1"/>
  <c r="H68" i="1"/>
  <c r="I68" i="1"/>
  <c r="J68" i="1"/>
  <c r="K68" i="1"/>
  <c r="L68" i="1"/>
  <c r="M68" i="1"/>
  <c r="G46" i="1"/>
  <c r="C39" i="1" l="1"/>
  <c r="B33" i="1"/>
  <c r="B32" i="1"/>
  <c r="N58" i="1"/>
  <c r="F41" i="1"/>
  <c r="F40" i="1"/>
  <c r="E41" i="1"/>
  <c r="E40" i="1"/>
  <c r="C40" i="1"/>
  <c r="D41" i="1"/>
  <c r="D40" i="1"/>
  <c r="N46" i="1"/>
  <c r="N48" i="1" s="1"/>
  <c r="B40" i="1"/>
  <c r="D39" i="1"/>
  <c r="H48" i="1"/>
  <c r="D50" i="1"/>
  <c r="M60" i="1"/>
  <c r="K60" i="1"/>
  <c r="I60" i="1"/>
  <c r="G60" i="1"/>
  <c r="E60" i="1"/>
  <c r="C60" i="1"/>
  <c r="L48" i="1"/>
  <c r="J48" i="1"/>
  <c r="E50" i="1"/>
  <c r="C50" i="1"/>
  <c r="B62" i="1"/>
  <c r="L60" i="1"/>
  <c r="J60" i="1"/>
  <c r="H60" i="1"/>
  <c r="F60" i="1"/>
  <c r="D60" i="1"/>
  <c r="B60" i="1"/>
  <c r="F50" i="1"/>
  <c r="B50" i="1"/>
  <c r="C69" i="1"/>
  <c r="D69" i="1" s="1"/>
  <c r="D51" i="1"/>
  <c r="M61" i="1"/>
  <c r="K61" i="1"/>
  <c r="I61" i="1"/>
  <c r="G61" i="1"/>
  <c r="E61" i="1"/>
  <c r="C61" i="1"/>
  <c r="E51" i="1"/>
  <c r="C51" i="1"/>
  <c r="G48" i="1"/>
  <c r="C59" i="1"/>
  <c r="D59" i="1" s="1"/>
  <c r="B63" i="1"/>
  <c r="L61" i="1"/>
  <c r="J61" i="1"/>
  <c r="H61" i="1"/>
  <c r="F61" i="1"/>
  <c r="D61" i="1"/>
  <c r="B61" i="1"/>
  <c r="F51" i="1"/>
  <c r="B49" i="1"/>
  <c r="B43" i="1" s="1"/>
  <c r="B51" i="1"/>
  <c r="M48" i="1"/>
  <c r="M50" i="1" s="1"/>
  <c r="K48" i="1"/>
  <c r="I48" i="1"/>
  <c r="B42" i="1" l="1"/>
  <c r="K40" i="1"/>
  <c r="K41" i="1"/>
  <c r="L41" i="1"/>
  <c r="L40" i="1"/>
  <c r="H41" i="1"/>
  <c r="H40" i="1"/>
  <c r="L51" i="1"/>
  <c r="K51" i="1"/>
  <c r="I41" i="1"/>
  <c r="I40" i="1"/>
  <c r="M41" i="1"/>
  <c r="M40" i="1"/>
  <c r="J40" i="1"/>
  <c r="J41" i="1"/>
  <c r="L50" i="1"/>
  <c r="K50" i="1"/>
  <c r="D32" i="1"/>
  <c r="D33" i="1"/>
  <c r="M51" i="1"/>
  <c r="C33" i="1"/>
  <c r="C32" i="1"/>
  <c r="G41" i="1"/>
  <c r="G40" i="1"/>
  <c r="E39" i="1"/>
  <c r="H50" i="1"/>
  <c r="H51" i="1"/>
  <c r="J51" i="1"/>
  <c r="J50" i="1"/>
  <c r="I51" i="1"/>
  <c r="I50" i="1"/>
  <c r="B53" i="1"/>
  <c r="B52" i="1"/>
  <c r="G51" i="1"/>
  <c r="G50" i="1"/>
  <c r="D62" i="1"/>
  <c r="C62" i="1"/>
  <c r="C49" i="1"/>
  <c r="C42" i="1" s="1"/>
  <c r="C63" i="1"/>
  <c r="D63" i="1"/>
  <c r="E59" i="1"/>
  <c r="E69" i="1"/>
  <c r="C43" i="1" l="1"/>
  <c r="E32" i="1"/>
  <c r="E33" i="1"/>
  <c r="D49" i="1"/>
  <c r="D52" i="1" s="1"/>
  <c r="F39" i="1"/>
  <c r="D53" i="1"/>
  <c r="E62" i="1"/>
  <c r="C53" i="1"/>
  <c r="C52" i="1"/>
  <c r="E63" i="1"/>
  <c r="F69" i="1"/>
  <c r="F59" i="1"/>
  <c r="E49" i="1"/>
  <c r="E43" i="1" s="1"/>
  <c r="F33" i="1" l="1"/>
  <c r="F32" i="1"/>
  <c r="F62" i="1"/>
  <c r="E42" i="1"/>
  <c r="D42" i="1"/>
  <c r="D43" i="1"/>
  <c r="G39" i="1"/>
  <c r="E53" i="1"/>
  <c r="E52" i="1"/>
  <c r="F63" i="1"/>
  <c r="F49" i="1"/>
  <c r="F43" i="1" s="1"/>
  <c r="G59" i="1"/>
  <c r="G69" i="1"/>
  <c r="H39" i="1" l="1"/>
  <c r="G32" i="1"/>
  <c r="G33" i="1"/>
  <c r="F42" i="1"/>
  <c r="G62" i="1"/>
  <c r="F53" i="1"/>
  <c r="F52" i="1"/>
  <c r="G63" i="1"/>
  <c r="H69" i="1"/>
  <c r="H59" i="1"/>
  <c r="G49" i="1"/>
  <c r="H49" i="1" s="1"/>
  <c r="H42" i="1" s="1"/>
  <c r="I39" i="1" l="1"/>
  <c r="H33" i="1"/>
  <c r="H32" i="1"/>
  <c r="G43" i="1"/>
  <c r="H43" i="1"/>
  <c r="G42" i="1"/>
  <c r="I49" i="1"/>
  <c r="H52" i="1"/>
  <c r="H53" i="1"/>
  <c r="G53" i="1"/>
  <c r="G52" i="1"/>
  <c r="H62" i="1"/>
  <c r="H63" i="1"/>
  <c r="I59" i="1"/>
  <c r="I69" i="1"/>
  <c r="J39" i="1" l="1"/>
  <c r="I33" i="1"/>
  <c r="I32" i="1"/>
  <c r="I42" i="1"/>
  <c r="I43" i="1"/>
  <c r="J49" i="1"/>
  <c r="I52" i="1"/>
  <c r="I53" i="1"/>
  <c r="I62" i="1"/>
  <c r="I63" i="1"/>
  <c r="J69" i="1"/>
  <c r="J59" i="1"/>
  <c r="K39" i="1" l="1"/>
  <c r="J33" i="1"/>
  <c r="J32" i="1"/>
  <c r="J62" i="1"/>
  <c r="J42" i="1"/>
  <c r="J43" i="1"/>
  <c r="K49" i="1"/>
  <c r="J52" i="1"/>
  <c r="J53" i="1"/>
  <c r="J63" i="1"/>
  <c r="K59" i="1"/>
  <c r="K69" i="1"/>
  <c r="L39" i="1" l="1"/>
  <c r="K33" i="1"/>
  <c r="K32" i="1"/>
  <c r="K43" i="1"/>
  <c r="K42" i="1"/>
  <c r="K62" i="1"/>
  <c r="L49" i="1"/>
  <c r="K52" i="1"/>
  <c r="K53" i="1"/>
  <c r="K63" i="1"/>
  <c r="L69" i="1"/>
  <c r="L59" i="1"/>
  <c r="L33" i="1" l="1"/>
  <c r="L32" i="1"/>
  <c r="M39" i="1"/>
  <c r="M49" i="1"/>
  <c r="L43" i="1"/>
  <c r="L42" i="1"/>
  <c r="L53" i="1"/>
  <c r="L52" i="1"/>
  <c r="L63" i="1"/>
  <c r="L62" i="1"/>
  <c r="M59" i="1"/>
  <c r="M69" i="1"/>
  <c r="M33" i="1" l="1"/>
  <c r="M32" i="1"/>
  <c r="M43" i="1"/>
  <c r="M52" i="1"/>
  <c r="M42" i="1"/>
  <c r="M53" i="1"/>
  <c r="M62" i="1"/>
  <c r="M63" i="1"/>
  <c r="B17" i="1" l="1"/>
  <c r="B18" i="1" l="1"/>
  <c r="B19" i="1"/>
  <c r="B20" i="1"/>
  <c r="B22" i="1" l="1"/>
  <c r="B21" i="1"/>
  <c r="E17" i="1" l="1"/>
  <c r="E20" i="1" l="1"/>
  <c r="E19" i="1"/>
  <c r="N15" i="1" l="1"/>
  <c r="C17" i="1" l="1"/>
  <c r="C20" i="1" l="1"/>
  <c r="C18" i="1"/>
  <c r="C19" i="1"/>
  <c r="C22" i="1" l="1"/>
  <c r="C21" i="1"/>
  <c r="N16" i="1"/>
  <c r="N17" i="1" s="1"/>
  <c r="D17" i="1"/>
  <c r="D20" i="1" l="1"/>
  <c r="D19" i="1"/>
  <c r="D18" i="1"/>
  <c r="D22" i="1" l="1"/>
  <c r="D21" i="1"/>
  <c r="E18" i="1"/>
  <c r="F18" i="1" s="1"/>
  <c r="G18" i="1" s="1"/>
  <c r="H18" i="1" s="1"/>
  <c r="I18" i="1" s="1"/>
  <c r="J18" i="1" l="1"/>
  <c r="I22" i="1"/>
  <c r="I21" i="1"/>
  <c r="H22" i="1"/>
  <c r="H21" i="1"/>
  <c r="G22" i="1"/>
  <c r="G21" i="1"/>
  <c r="F22" i="1"/>
  <c r="F21" i="1"/>
  <c r="E22" i="1"/>
  <c r="E21" i="1"/>
  <c r="J22" i="1" l="1"/>
  <c r="J21" i="1"/>
</calcChain>
</file>

<file path=xl/sharedStrings.xml><?xml version="1.0" encoding="utf-8"?>
<sst xmlns="http://schemas.openxmlformats.org/spreadsheetml/2006/main" count="146" uniqueCount="30">
  <si>
    <t xml:space="preserve">COMBINED Monthly TOTAL </t>
  </si>
  <si>
    <t>SHORT TERM TOTALS</t>
  </si>
  <si>
    <t>May</t>
  </si>
  <si>
    <t>April</t>
  </si>
  <si>
    <t>March</t>
  </si>
  <si>
    <t>February</t>
  </si>
  <si>
    <t>January</t>
  </si>
  <si>
    <t>December</t>
  </si>
  <si>
    <t>November</t>
  </si>
  <si>
    <t>October</t>
  </si>
  <si>
    <t>September</t>
  </si>
  <si>
    <t xml:space="preserve">August </t>
  </si>
  <si>
    <t xml:space="preserve">July </t>
  </si>
  <si>
    <t xml:space="preserve">June </t>
  </si>
  <si>
    <t>Fiscal 2012-2013</t>
  </si>
  <si>
    <t xml:space="preserve"> </t>
  </si>
  <si>
    <t>Fiscal 2013-2014</t>
  </si>
  <si>
    <t>Fiscal 2014-2015</t>
  </si>
  <si>
    <t>Fiscal 2015-2016</t>
  </si>
  <si>
    <t>Fiscal 2016-2017</t>
  </si>
  <si>
    <t>City of Santa Fe</t>
  </si>
  <si>
    <t xml:space="preserve">LODGERS TAX </t>
  </si>
  <si>
    <t>Fiscal Year to Date TOTALS</t>
  </si>
  <si>
    <t xml:space="preserve">FYTD TOTAL </t>
  </si>
  <si>
    <t>Monthly Gain/Decline Prior Year</t>
  </si>
  <si>
    <t>FYTD Gain/Decline Over Prior Year</t>
  </si>
  <si>
    <t xml:space="preserve">Note: actuals represent the amount paid for a specific month even though cash may have been deposited  the following month.   </t>
  </si>
  <si>
    <t xml:space="preserve">HOTEL/MOTEL TOTALS </t>
  </si>
  <si>
    <t>Fiscal 2017-2018</t>
  </si>
  <si>
    <t>Fiscal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</si>
</sst>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0" x14ac:knownFonts="1">
    <font>
      <sz val="12"/>
      <name val="Helv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10" fontId="0" fillId="0" borderId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10" fontId="0" fillId="0" borderId="0" xfId="0"/>
    <xf numFmtId="10" fontId="4" fillId="0" borderId="0" xfId="0" applyFont="1"/>
    <xf numFmtId="10" fontId="5" fillId="0" borderId="11" xfId="0" applyFont="1" applyBorder="1"/>
    <xf numFmtId="44" fontId="6" fillId="0" borderId="0" xfId="13" applyFont="1"/>
    <xf numFmtId="44" fontId="6" fillId="0" borderId="5" xfId="13" applyFont="1" applyBorder="1"/>
    <xf numFmtId="43" fontId="4" fillId="0" borderId="5" xfId="12" applyFont="1" applyFill="1" applyBorder="1"/>
    <xf numFmtId="44" fontId="6" fillId="0" borderId="5" xfId="13" applyFont="1" applyFill="1" applyBorder="1"/>
    <xf numFmtId="44" fontId="4" fillId="0" borderId="4" xfId="0" applyNumberFormat="1" applyFont="1" applyBorder="1"/>
    <xf numFmtId="44" fontId="4" fillId="0" borderId="7" xfId="0" applyNumberFormat="1" applyFont="1" applyBorder="1"/>
    <xf numFmtId="0" fontId="7" fillId="0" borderId="14" xfId="3" applyFont="1" applyFill="1" applyBorder="1" applyAlignment="1">
      <alignment horizontal="left"/>
    </xf>
    <xf numFmtId="44" fontId="4" fillId="0" borderId="0" xfId="0" applyNumberFormat="1" applyFont="1" applyBorder="1"/>
    <xf numFmtId="10" fontId="4" fillId="0" borderId="2" xfId="0" applyFont="1" applyBorder="1"/>
    <xf numFmtId="10" fontId="4" fillId="0" borderId="24" xfId="0" applyFont="1" applyBorder="1"/>
    <xf numFmtId="10" fontId="4" fillId="0" borderId="1" xfId="0" applyFont="1" applyBorder="1"/>
    <xf numFmtId="10" fontId="4" fillId="0" borderId="14" xfId="0" applyFont="1" applyBorder="1"/>
    <xf numFmtId="10" fontId="4" fillId="0" borderId="0" xfId="0" applyFont="1" applyBorder="1"/>
    <xf numFmtId="10" fontId="4" fillId="0" borderId="0" xfId="0" applyFont="1" applyBorder="1" applyAlignment="1">
      <alignment horizontal="center"/>
    </xf>
    <xf numFmtId="44" fontId="4" fillId="0" borderId="0" xfId="2" applyFont="1" applyBorder="1"/>
    <xf numFmtId="44" fontId="4" fillId="0" borderId="0" xfId="2" applyFont="1" applyFill="1" applyBorder="1"/>
    <xf numFmtId="44" fontId="4" fillId="0" borderId="5" xfId="2" applyFont="1" applyBorder="1"/>
    <xf numFmtId="43" fontId="4" fillId="0" borderId="5" xfId="1" applyFont="1" applyFill="1" applyBorder="1"/>
    <xf numFmtId="44" fontId="4" fillId="0" borderId="5" xfId="2" applyFont="1" applyFill="1" applyBorder="1"/>
    <xf numFmtId="44" fontId="4" fillId="0" borderId="4" xfId="0" applyNumberFormat="1" applyFont="1" applyFill="1" applyBorder="1"/>
    <xf numFmtId="44" fontId="4" fillId="0" borderId="8" xfId="0" applyNumberFormat="1" applyFont="1" applyBorder="1"/>
    <xf numFmtId="10" fontId="4" fillId="0" borderId="10" xfId="0" applyFont="1" applyBorder="1"/>
    <xf numFmtId="44" fontId="4" fillId="0" borderId="9" xfId="0" applyNumberFormat="1" applyFont="1" applyBorder="1"/>
    <xf numFmtId="44" fontId="4" fillId="0" borderId="5" xfId="0" applyNumberFormat="1" applyFont="1" applyBorder="1"/>
    <xf numFmtId="10" fontId="4" fillId="0" borderId="6" xfId="0" applyFont="1" applyBorder="1"/>
    <xf numFmtId="44" fontId="4" fillId="0" borderId="27" xfId="0" applyNumberFormat="1" applyFont="1" applyBorder="1"/>
    <xf numFmtId="10" fontId="5" fillId="0" borderId="0" xfId="0" applyFont="1"/>
    <xf numFmtId="43" fontId="5" fillId="0" borderId="15" xfId="0" applyNumberFormat="1" applyFont="1" applyBorder="1"/>
    <xf numFmtId="44" fontId="5" fillId="0" borderId="17" xfId="2" applyFont="1" applyBorder="1"/>
    <xf numFmtId="44" fontId="5" fillId="0" borderId="19" xfId="0" applyNumberFormat="1" applyFont="1" applyBorder="1"/>
    <xf numFmtId="10" fontId="5" fillId="0" borderId="21" xfId="0" applyFont="1" applyBorder="1"/>
    <xf numFmtId="10" fontId="5" fillId="0" borderId="15" xfId="0" applyFont="1" applyBorder="1"/>
    <xf numFmtId="10" fontId="5" fillId="0" borderId="23" xfId="0" applyFont="1" applyBorder="1"/>
    <xf numFmtId="10" fontId="5" fillId="0" borderId="25" xfId="0" applyFont="1" applyBorder="1"/>
    <xf numFmtId="10" fontId="5" fillId="0" borderId="3" xfId="0" applyFont="1" applyBorder="1"/>
    <xf numFmtId="44" fontId="5" fillId="0" borderId="15" xfId="2" applyFont="1" applyBorder="1"/>
    <xf numFmtId="10" fontId="5" fillId="0" borderId="26" xfId="0" applyFont="1" applyBorder="1"/>
    <xf numFmtId="44" fontId="5" fillId="0" borderId="15" xfId="0" applyNumberFormat="1" applyFont="1" applyBorder="1"/>
    <xf numFmtId="44" fontId="5" fillId="0" borderId="17" xfId="0" applyNumberFormat="1" applyFont="1" applyBorder="1"/>
    <xf numFmtId="0" fontId="8" fillId="0" borderId="14" xfId="3" applyFont="1" applyFill="1" applyBorder="1" applyAlignment="1">
      <alignment horizontal="left"/>
    </xf>
    <xf numFmtId="0" fontId="8" fillId="0" borderId="16" xfId="3" applyFont="1" applyFill="1" applyBorder="1" applyAlignment="1">
      <alignment horizontal="left"/>
    </xf>
    <xf numFmtId="0" fontId="8" fillId="0" borderId="18" xfId="3" applyFont="1" applyFill="1" applyBorder="1" applyAlignment="1">
      <alignment horizontal="left"/>
    </xf>
    <xf numFmtId="0" fontId="8" fillId="0" borderId="20" xfId="3" applyFont="1" applyFill="1" applyBorder="1" applyAlignment="1">
      <alignment horizontal="left"/>
    </xf>
    <xf numFmtId="0" fontId="3" fillId="0" borderId="14" xfId="3" applyFont="1" applyFill="1" applyBorder="1" applyAlignment="1">
      <alignment horizontal="left"/>
    </xf>
    <xf numFmtId="10" fontId="3" fillId="0" borderId="22" xfId="0" applyFont="1" applyBorder="1"/>
    <xf numFmtId="10" fontId="3" fillId="0" borderId="14" xfId="0" applyFont="1" applyBorder="1"/>
    <xf numFmtId="0" fontId="8" fillId="0" borderId="9" xfId="3" applyFont="1" applyFill="1" applyBorder="1" applyAlignment="1">
      <alignment horizontal="left"/>
    </xf>
    <xf numFmtId="10" fontId="9" fillId="0" borderId="12" xfId="0" applyFont="1" applyBorder="1" applyAlignment="1" applyProtection="1">
      <alignment horizontal="center"/>
      <protection locked="0"/>
    </xf>
    <xf numFmtId="10" fontId="9" fillId="0" borderId="13" xfId="0" applyFont="1" applyBorder="1" applyAlignment="1" applyProtection="1">
      <alignment horizontal="center"/>
      <protection locked="0"/>
    </xf>
    <xf numFmtId="10" fontId="5" fillId="0" borderId="0" xfId="0" applyFont="1" applyBorder="1" applyAlignment="1">
      <alignment horizontal="center"/>
    </xf>
    <xf numFmtId="164" fontId="6" fillId="0" borderId="0" xfId="2" applyNumberFormat="1" applyFont="1"/>
    <xf numFmtId="164" fontId="6" fillId="0" borderId="5" xfId="13" applyNumberFormat="1" applyFont="1" applyBorder="1"/>
    <xf numFmtId="164" fontId="6" fillId="0" borderId="0" xfId="13" applyNumberFormat="1" applyFont="1"/>
    <xf numFmtId="165" fontId="4" fillId="0" borderId="5" xfId="12" applyNumberFormat="1" applyFont="1" applyFill="1" applyBorder="1"/>
    <xf numFmtId="164" fontId="4" fillId="0" borderId="4" xfId="0" applyNumberFormat="1" applyFont="1" applyBorder="1"/>
    <xf numFmtId="164" fontId="4" fillId="0" borderId="7" xfId="0" applyNumberFormat="1" applyFont="1" applyBorder="1"/>
    <xf numFmtId="164" fontId="4" fillId="0" borderId="0" xfId="0" applyNumberFormat="1" applyFont="1" applyBorder="1"/>
    <xf numFmtId="164" fontId="6" fillId="0" borderId="5" xfId="13" applyNumberFormat="1" applyFont="1" applyFill="1" applyBorder="1"/>
    <xf numFmtId="10" fontId="5" fillId="0" borderId="2" xfId="0" applyFont="1" applyBorder="1" applyAlignment="1">
      <alignment horizontal="center"/>
    </xf>
    <xf numFmtId="10" fontId="5" fillId="0" borderId="0" xfId="0" applyFont="1" applyAlignment="1">
      <alignment horizontal="center"/>
    </xf>
    <xf numFmtId="10" fontId="4" fillId="0" borderId="0" xfId="0" applyFont="1" applyAlignment="1">
      <alignment horizontal="center"/>
    </xf>
  </cellXfs>
  <cellStyles count="14">
    <cellStyle name="Comma" xfId="1" builtinId="3"/>
    <cellStyle name="Comma 2" xfId="5"/>
    <cellStyle name="Comma 3" xfId="6"/>
    <cellStyle name="Comma 4" xfId="12"/>
    <cellStyle name="Currency" xfId="2" builtinId="4"/>
    <cellStyle name="Currency 2" xfId="7"/>
    <cellStyle name="Currency 3" xfId="8"/>
    <cellStyle name="Currency 4" xfId="13"/>
    <cellStyle name="Normal" xfId="0" builtinId="0"/>
    <cellStyle name="Normal 2" xfId="3"/>
    <cellStyle name="Normal 3" xfId="9"/>
    <cellStyle name="Normal 4" xfId="4"/>
    <cellStyle name="Percent 2" xfId="10"/>
    <cellStyle name="Percent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avid%20LodgersTax\Lodging%20Tax%202016-2017\Lodging%20Tax%20Payments%202016-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rrandall\AppData\Local\Microsoft\Windows\Temporary%20Internet%20Files\Content.Outlook\11GUY5TI\2014-2015%20TOTAL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avid%20LodgersTax\Lodging%20Tax%202013-2014\2013-2014%20TOTAL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avid%20LodgersTax\Lodging%20Tax%202012-2013\Overall%20To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2016-2017"/>
      <sheetName val="July 2016-2017 (2)"/>
      <sheetName val="August 2016-2017 "/>
      <sheetName val="September 2016-2017"/>
      <sheetName val="October 2016-2017 (2)"/>
      <sheetName val="November 2016-2017 (2)"/>
      <sheetName val="December 2016-2017"/>
      <sheetName val="January  2016-2017 (2)"/>
      <sheetName val="February 2016-2017 (2)"/>
      <sheetName val="March 2016-2017 (2)"/>
      <sheetName val="April 2016-2017 (2)"/>
      <sheetName val="May 2016-2017 (2)"/>
      <sheetName val="Sheet2"/>
    </sheetNames>
    <sheetDataSet>
      <sheetData sheetId="0"/>
      <sheetData sheetId="1"/>
      <sheetData sheetId="2"/>
      <sheetData sheetId="3">
        <row r="193">
          <cell r="K193">
            <v>1065636.9100000001</v>
          </cell>
        </row>
        <row r="538">
          <cell r="K538">
            <v>91388.76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 - 2015 TOTALS "/>
    </sheetNames>
    <sheetDataSet>
      <sheetData sheetId="0" refreshError="1">
        <row r="189">
          <cell r="B189">
            <v>817848.37999999989</v>
          </cell>
          <cell r="C189">
            <v>1044642.0600000002</v>
          </cell>
          <cell r="D189">
            <v>1140493.3500000001</v>
          </cell>
          <cell r="E189">
            <v>857470.00999999989</v>
          </cell>
          <cell r="F189">
            <v>814263.42999999959</v>
          </cell>
          <cell r="G189">
            <v>514194.37000000005</v>
          </cell>
        </row>
        <row r="190">
          <cell r="G190">
            <v>32367.4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</sheetNames>
    <sheetDataSet>
      <sheetData sheetId="0">
        <row r="187">
          <cell r="B187">
            <v>747023.55000000016</v>
          </cell>
          <cell r="C187">
            <v>920757.76000000024</v>
          </cell>
          <cell r="D187">
            <v>1030665.1100000001</v>
          </cell>
          <cell r="E187">
            <v>763352.91000000015</v>
          </cell>
          <cell r="F187">
            <v>825488.38999999978</v>
          </cell>
          <cell r="G187">
            <v>416010.04999999987</v>
          </cell>
          <cell r="H187">
            <v>551208.65999999992</v>
          </cell>
          <cell r="I187">
            <v>342218.25000000012</v>
          </cell>
          <cell r="J187">
            <v>381430.59999999986</v>
          </cell>
          <cell r="K187">
            <v>558374.96000000008</v>
          </cell>
          <cell r="L187">
            <v>543393.60999999975</v>
          </cell>
          <cell r="M187">
            <v>735554.89</v>
          </cell>
          <cell r="N187">
            <v>7815478.7400000012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 2012-2013"/>
      <sheetName val="Sheet1"/>
    </sheetNames>
    <sheetDataSet>
      <sheetData sheetId="0">
        <row r="189">
          <cell r="E189">
            <v>710921.54</v>
          </cell>
          <cell r="F189">
            <v>905677.97999999986</v>
          </cell>
          <cell r="G189">
            <v>999339.49</v>
          </cell>
          <cell r="H189">
            <v>761082.33999999985</v>
          </cell>
          <cell r="I189">
            <v>750520.78</v>
          </cell>
          <cell r="J189">
            <v>382476.16999999993</v>
          </cell>
          <cell r="K189">
            <v>523432.60000000003</v>
          </cell>
          <cell r="L189">
            <v>336172.61000000004</v>
          </cell>
          <cell r="M189">
            <v>341291.97000000015</v>
          </cell>
          <cell r="N189">
            <v>530565.67999999993</v>
          </cell>
          <cell r="O189">
            <v>503888.32000000007</v>
          </cell>
          <cell r="P189">
            <v>711472.33000000031</v>
          </cell>
          <cell r="Q189">
            <v>7456841.8099999996</v>
          </cell>
        </row>
        <row r="190">
          <cell r="E190">
            <v>31554.01</v>
          </cell>
          <cell r="F190">
            <v>37108.79</v>
          </cell>
          <cell r="G190">
            <v>43190.99</v>
          </cell>
          <cell r="H190">
            <v>31519.26</v>
          </cell>
          <cell r="I190">
            <v>31250.81</v>
          </cell>
          <cell r="J190">
            <v>20581.310000000001</v>
          </cell>
          <cell r="K190">
            <v>34553.18</v>
          </cell>
          <cell r="L190">
            <v>18149.36</v>
          </cell>
          <cell r="M190">
            <v>14748.08</v>
          </cell>
          <cell r="N190">
            <v>34030.5</v>
          </cell>
          <cell r="O190">
            <v>24237.93</v>
          </cell>
          <cell r="P190">
            <v>37431.550000000003</v>
          </cell>
          <cell r="Q190">
            <v>358355.77</v>
          </cell>
        </row>
        <row r="191">
          <cell r="E191">
            <v>742475.55</v>
          </cell>
          <cell r="F191">
            <v>942786.7699999999</v>
          </cell>
          <cell r="G191">
            <v>1042530.48</v>
          </cell>
          <cell r="H191">
            <v>792601.59999999986</v>
          </cell>
          <cell r="I191">
            <v>781771.59000000008</v>
          </cell>
          <cell r="J191">
            <v>403057.47999999992</v>
          </cell>
          <cell r="K191">
            <v>557985.78</v>
          </cell>
          <cell r="L191">
            <v>354321.97000000003</v>
          </cell>
          <cell r="M191">
            <v>356040.05000000016</v>
          </cell>
          <cell r="N191">
            <v>564596.17999999993</v>
          </cell>
          <cell r="O191">
            <v>528126.25000000012</v>
          </cell>
          <cell r="P191">
            <v>748903.88000000035</v>
          </cell>
          <cell r="Q191">
            <v>7815197.5800000001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tabSelected="1" zoomScaleNormal="100" workbookViewId="0">
      <pane xSplit="1" topLeftCell="B1" activePane="topRight" state="frozen"/>
      <selection pane="topRight" activeCell="D9" sqref="D9"/>
    </sheetView>
  </sheetViews>
  <sheetFormatPr defaultRowHeight="15.75" x14ac:dyDescent="0.25"/>
  <cols>
    <col min="1" max="1" width="24.44140625" style="1" customWidth="1"/>
    <col min="2" max="2" width="13.5546875" style="1" bestFit="1" customWidth="1"/>
    <col min="3" max="3" width="15.5546875" style="1" customWidth="1"/>
    <col min="4" max="12" width="14.109375" style="1" bestFit="1" customWidth="1"/>
    <col min="13" max="13" width="14.5546875" style="1" bestFit="1" customWidth="1"/>
    <col min="14" max="14" width="14.5546875" style="29" bestFit="1" customWidth="1"/>
    <col min="15" max="16384" width="8.88671875" style="1"/>
  </cols>
  <sheetData>
    <row r="1" spans="1:14" x14ac:dyDescent="0.25">
      <c r="E1" s="62" t="s">
        <v>20</v>
      </c>
      <c r="F1" s="63"/>
      <c r="G1" s="63"/>
      <c r="H1" s="63"/>
    </row>
    <row r="2" spans="1:14" ht="16.5" thickBot="1" x14ac:dyDescent="0.3">
      <c r="E2" s="61" t="s">
        <v>21</v>
      </c>
      <c r="F2" s="61"/>
      <c r="G2" s="61"/>
      <c r="H2" s="61"/>
    </row>
    <row r="3" spans="1:14" x14ac:dyDescent="0.25">
      <c r="A3" s="2" t="s">
        <v>29</v>
      </c>
      <c r="B3" s="50" t="s">
        <v>13</v>
      </c>
      <c r="C3" s="50" t="s">
        <v>12</v>
      </c>
      <c r="D3" s="50" t="s">
        <v>11</v>
      </c>
      <c r="E3" s="50" t="s">
        <v>10</v>
      </c>
      <c r="F3" s="50" t="s">
        <v>9</v>
      </c>
      <c r="G3" s="50" t="s">
        <v>8</v>
      </c>
      <c r="H3" s="50" t="s">
        <v>7</v>
      </c>
      <c r="I3" s="50" t="s">
        <v>6</v>
      </c>
      <c r="J3" s="50" t="s">
        <v>5</v>
      </c>
      <c r="K3" s="50" t="s">
        <v>4</v>
      </c>
      <c r="L3" s="50" t="s">
        <v>3</v>
      </c>
      <c r="M3" s="50" t="s">
        <v>2</v>
      </c>
      <c r="N3" s="51" t="s">
        <v>23</v>
      </c>
    </row>
    <row r="4" spans="1:14" x14ac:dyDescent="0.25">
      <c r="A4" s="42" t="s">
        <v>27</v>
      </c>
      <c r="B4" s="53">
        <v>1037778</v>
      </c>
      <c r="C4" s="55">
        <v>1146592</v>
      </c>
      <c r="D4" s="55">
        <v>0</v>
      </c>
      <c r="E4" s="55">
        <v>0</v>
      </c>
      <c r="F4" s="55">
        <v>0</v>
      </c>
      <c r="G4" s="55">
        <v>0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3">
        <v>0</v>
      </c>
      <c r="N4" s="30">
        <f>SUM(B4:M4)</f>
        <v>2184370</v>
      </c>
    </row>
    <row r="5" spans="1:14" ht="16.5" thickBot="1" x14ac:dyDescent="0.3">
      <c r="A5" s="43" t="s">
        <v>1</v>
      </c>
      <c r="B5" s="54">
        <v>155163</v>
      </c>
      <c r="C5" s="56">
        <v>179265</v>
      </c>
      <c r="D5" s="54">
        <v>0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60">
        <v>0</v>
      </c>
      <c r="L5" s="54">
        <v>0</v>
      </c>
      <c r="M5" s="4">
        <v>0</v>
      </c>
      <c r="N5" s="31">
        <f>SUM(B5:M5)</f>
        <v>334428</v>
      </c>
    </row>
    <row r="6" spans="1:14" ht="16.5" thickTop="1" x14ac:dyDescent="0.25">
      <c r="A6" s="44" t="s">
        <v>0</v>
      </c>
      <c r="B6" s="57">
        <f t="shared" ref="B6" si="0">SUM(B4:B5)</f>
        <v>1192941</v>
      </c>
      <c r="C6" s="57">
        <f>SUM(C4:C5)</f>
        <v>1325857</v>
      </c>
      <c r="D6" s="57">
        <f>SUM(D4:D5)</f>
        <v>0</v>
      </c>
      <c r="E6" s="57">
        <f t="shared" ref="E6:M6" si="1">SUM(E4:E5)</f>
        <v>0</v>
      </c>
      <c r="F6" s="7">
        <f t="shared" si="1"/>
        <v>0</v>
      </c>
      <c r="G6" s="7">
        <f t="shared" si="1"/>
        <v>0</v>
      </c>
      <c r="H6" s="7">
        <f t="shared" si="1"/>
        <v>0</v>
      </c>
      <c r="I6" s="7">
        <f t="shared" si="1"/>
        <v>0</v>
      </c>
      <c r="J6" s="7">
        <f t="shared" si="1"/>
        <v>0</v>
      </c>
      <c r="K6" s="7">
        <f t="shared" si="1"/>
        <v>0</v>
      </c>
      <c r="L6" s="7">
        <f t="shared" si="1"/>
        <v>0</v>
      </c>
      <c r="M6" s="7">
        <f t="shared" si="1"/>
        <v>0</v>
      </c>
      <c r="N6" s="32">
        <f>SUM(N4:N5)</f>
        <v>2518798</v>
      </c>
    </row>
    <row r="7" spans="1:14" x14ac:dyDescent="0.25">
      <c r="A7" s="45" t="s">
        <v>22</v>
      </c>
      <c r="B7" s="58">
        <f>B6</f>
        <v>1192941</v>
      </c>
      <c r="C7" s="58">
        <f>C6+B7</f>
        <v>2518798</v>
      </c>
      <c r="D7" s="58">
        <v>0</v>
      </c>
      <c r="E7" s="58">
        <f t="shared" ref="E7" si="2">D7+E6</f>
        <v>0</v>
      </c>
      <c r="F7" s="58">
        <f t="shared" ref="F7" si="3">E7+F6</f>
        <v>0</v>
      </c>
      <c r="G7" s="58">
        <f t="shared" ref="G7" si="4">F7+G6</f>
        <v>0</v>
      </c>
      <c r="H7" s="58">
        <f t="shared" ref="H7" si="5">G7+H6</f>
        <v>0</v>
      </c>
      <c r="I7" s="58">
        <f t="shared" ref="I7" si="6">H7+I6</f>
        <v>0</v>
      </c>
      <c r="J7" s="58">
        <f t="shared" ref="J7" si="7">I7+J6</f>
        <v>0</v>
      </c>
      <c r="K7" s="58">
        <f t="shared" ref="K7" si="8">J7+K6</f>
        <v>0</v>
      </c>
      <c r="L7" s="58">
        <f t="shared" ref="L7" si="9">K7+L6</f>
        <v>0</v>
      </c>
      <c r="M7" s="8">
        <v>0</v>
      </c>
      <c r="N7" s="33"/>
    </row>
    <row r="8" spans="1:14" x14ac:dyDescent="0.25">
      <c r="A8" s="46" t="s">
        <v>24</v>
      </c>
      <c r="B8" s="59">
        <f t="shared" ref="B8:C8" si="10">B6-B17</f>
        <v>142675</v>
      </c>
      <c r="C8" s="59">
        <f t="shared" si="10"/>
        <v>58134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10">
        <v>0</v>
      </c>
      <c r="N8" s="34"/>
    </row>
    <row r="9" spans="1:14" x14ac:dyDescent="0.25">
      <c r="A9" s="47"/>
      <c r="B9" s="11">
        <f t="shared" ref="B9:C9" si="11">(B6/B17)-1</f>
        <v>0.13584653792467805</v>
      </c>
      <c r="C9" s="11">
        <f t="shared" si="11"/>
        <v>4.5857020816061578E-2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35" t="s">
        <v>15</v>
      </c>
    </row>
    <row r="10" spans="1:14" x14ac:dyDescent="0.25">
      <c r="A10" s="46" t="s">
        <v>25</v>
      </c>
      <c r="B10" s="59">
        <f t="shared" ref="B10:C10" si="12">B7-B18</f>
        <v>142675</v>
      </c>
      <c r="C10" s="59">
        <f t="shared" si="12"/>
        <v>200809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10">
        <v>0</v>
      </c>
      <c r="N10" s="34"/>
    </row>
    <row r="11" spans="1:14" ht="16.5" thickBot="1" x14ac:dyDescent="0.3">
      <c r="A11" s="12"/>
      <c r="B11" s="13">
        <f t="shared" ref="B11:C11" si="13">(B7/B18)-1</f>
        <v>0.13584653792467805</v>
      </c>
      <c r="C11" s="13">
        <f t="shared" si="13"/>
        <v>8.6630695831602322E-2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36"/>
    </row>
    <row r="12" spans="1:14" x14ac:dyDescent="0.25">
      <c r="E12" s="52"/>
      <c r="F12" s="52"/>
      <c r="G12" s="52"/>
      <c r="H12" s="52"/>
    </row>
    <row r="13" spans="1:14" ht="16.5" thickBot="1" x14ac:dyDescent="0.3">
      <c r="E13" s="52"/>
      <c r="F13" s="52"/>
      <c r="G13" s="52"/>
      <c r="H13" s="52"/>
    </row>
    <row r="14" spans="1:14" x14ac:dyDescent="0.25">
      <c r="A14" s="2" t="s">
        <v>28</v>
      </c>
      <c r="B14" s="50" t="s">
        <v>13</v>
      </c>
      <c r="C14" s="50" t="s">
        <v>12</v>
      </c>
      <c r="D14" s="50" t="s">
        <v>11</v>
      </c>
      <c r="E14" s="50" t="s">
        <v>10</v>
      </c>
      <c r="F14" s="50" t="s">
        <v>9</v>
      </c>
      <c r="G14" s="50" t="s">
        <v>8</v>
      </c>
      <c r="H14" s="50" t="s">
        <v>7</v>
      </c>
      <c r="I14" s="50" t="s">
        <v>6</v>
      </c>
      <c r="J14" s="50" t="s">
        <v>5</v>
      </c>
      <c r="K14" s="50" t="s">
        <v>4</v>
      </c>
      <c r="L14" s="50" t="s">
        <v>3</v>
      </c>
      <c r="M14" s="50" t="s">
        <v>2</v>
      </c>
      <c r="N14" s="51" t="s">
        <v>23</v>
      </c>
    </row>
    <row r="15" spans="1:14" x14ac:dyDescent="0.25">
      <c r="A15" s="42" t="s">
        <v>27</v>
      </c>
      <c r="B15" s="53">
        <v>930613</v>
      </c>
      <c r="C15" s="55">
        <v>1121122</v>
      </c>
      <c r="D15" s="55">
        <v>1164615.3999999999</v>
      </c>
      <c r="E15" s="55">
        <v>1028008.45</v>
      </c>
      <c r="F15" s="55">
        <v>1016690.57</v>
      </c>
      <c r="G15" s="55">
        <v>589711.49</v>
      </c>
      <c r="H15" s="55">
        <v>702986.55</v>
      </c>
      <c r="I15" s="55">
        <v>411649.67</v>
      </c>
      <c r="J15" s="55">
        <v>441565.03</v>
      </c>
      <c r="K15" s="55">
        <v>811909.53</v>
      </c>
      <c r="L15" s="55">
        <v>729425.42</v>
      </c>
      <c r="M15" s="55">
        <v>922793</v>
      </c>
      <c r="N15" s="30">
        <f>SUM(B15:M15)</f>
        <v>9871090.1100000013</v>
      </c>
    </row>
    <row r="16" spans="1:14" ht="16.5" thickBot="1" x14ac:dyDescent="0.3">
      <c r="A16" s="43" t="s">
        <v>1</v>
      </c>
      <c r="B16" s="54">
        <v>119653</v>
      </c>
      <c r="C16" s="56">
        <v>146601</v>
      </c>
      <c r="D16" s="54">
        <v>158985</v>
      </c>
      <c r="E16" s="54">
        <v>132354</v>
      </c>
      <c r="F16" s="54">
        <v>136401.94</v>
      </c>
      <c r="G16" s="54">
        <v>108274.83</v>
      </c>
      <c r="H16" s="54">
        <v>126021.89</v>
      </c>
      <c r="I16" s="54">
        <v>121946.63</v>
      </c>
      <c r="J16" s="54">
        <v>115047.73</v>
      </c>
      <c r="K16" s="60">
        <v>159776.92000000001</v>
      </c>
      <c r="L16" s="54">
        <v>139973.65</v>
      </c>
      <c r="M16" s="54">
        <v>153264.09</v>
      </c>
      <c r="N16" s="31">
        <f>SUM(B16:M16)</f>
        <v>1618300.68</v>
      </c>
    </row>
    <row r="17" spans="1:14" ht="16.5" thickTop="1" x14ac:dyDescent="0.25">
      <c r="A17" s="44" t="s">
        <v>0</v>
      </c>
      <c r="B17" s="57">
        <f t="shared" ref="B17" si="14">SUM(B15:B16)</f>
        <v>1050266</v>
      </c>
      <c r="C17" s="57">
        <f>SUM(C15:C16)</f>
        <v>1267723</v>
      </c>
      <c r="D17" s="57">
        <f>SUM(D15:D16)</f>
        <v>1323600.3999999999</v>
      </c>
      <c r="E17" s="57">
        <f t="shared" ref="E17:M17" si="15">SUM(E15:E16)</f>
        <v>1160362.45</v>
      </c>
      <c r="F17" s="7">
        <f t="shared" si="15"/>
        <v>1153092.51</v>
      </c>
      <c r="G17" s="7">
        <f t="shared" si="15"/>
        <v>697986.32</v>
      </c>
      <c r="H17" s="7">
        <f t="shared" si="15"/>
        <v>829008.44000000006</v>
      </c>
      <c r="I17" s="7">
        <f t="shared" si="15"/>
        <v>533596.30000000005</v>
      </c>
      <c r="J17" s="7">
        <f t="shared" si="15"/>
        <v>556612.76</v>
      </c>
      <c r="K17" s="7">
        <f t="shared" si="15"/>
        <v>971686.45000000007</v>
      </c>
      <c r="L17" s="7">
        <f t="shared" si="15"/>
        <v>869399.07000000007</v>
      </c>
      <c r="M17" s="7">
        <f t="shared" si="15"/>
        <v>1076057.0900000001</v>
      </c>
      <c r="N17" s="32">
        <f>SUM(N15:N16)</f>
        <v>11489390.790000001</v>
      </c>
    </row>
    <row r="18" spans="1:14" x14ac:dyDescent="0.25">
      <c r="A18" s="45" t="s">
        <v>22</v>
      </c>
      <c r="B18" s="58">
        <f>B17</f>
        <v>1050266</v>
      </c>
      <c r="C18" s="58">
        <f t="shared" ref="C18:M18" si="16">B18+C17</f>
        <v>2317989</v>
      </c>
      <c r="D18" s="58">
        <f t="shared" si="16"/>
        <v>3641589.4</v>
      </c>
      <c r="E18" s="58">
        <f t="shared" si="16"/>
        <v>4801951.8499999996</v>
      </c>
      <c r="F18" s="58">
        <f t="shared" si="16"/>
        <v>5955044.3599999994</v>
      </c>
      <c r="G18" s="58">
        <f t="shared" si="16"/>
        <v>6653030.6799999997</v>
      </c>
      <c r="H18" s="58">
        <f t="shared" si="16"/>
        <v>7482039.1200000001</v>
      </c>
      <c r="I18" s="58">
        <f t="shared" si="16"/>
        <v>8015635.4199999999</v>
      </c>
      <c r="J18" s="58">
        <f t="shared" si="16"/>
        <v>8572248.1799999997</v>
      </c>
      <c r="K18" s="58">
        <f t="shared" si="16"/>
        <v>9543934.629999999</v>
      </c>
      <c r="L18" s="58">
        <f t="shared" si="16"/>
        <v>10413333.699999999</v>
      </c>
      <c r="M18" s="58">
        <f t="shared" si="16"/>
        <v>11489390.789999999</v>
      </c>
      <c r="N18" s="33"/>
    </row>
    <row r="19" spans="1:14" x14ac:dyDescent="0.25">
      <c r="A19" s="46" t="s">
        <v>24</v>
      </c>
      <c r="B19" s="59">
        <f t="shared" ref="B19:M19" si="17">B17-B28</f>
        <v>124473.04999999993</v>
      </c>
      <c r="C19" s="59">
        <f t="shared" si="17"/>
        <v>77819.520000000019</v>
      </c>
      <c r="D19" s="59">
        <f t="shared" si="17"/>
        <v>-19317.630000000121</v>
      </c>
      <c r="E19" s="59">
        <f t="shared" si="17"/>
        <v>3336.7799999997951</v>
      </c>
      <c r="F19" s="59">
        <f t="shared" si="17"/>
        <v>31321.379999999888</v>
      </c>
      <c r="G19" s="59">
        <f t="shared" si="17"/>
        <v>34437.669999999925</v>
      </c>
      <c r="H19" s="59">
        <f t="shared" si="17"/>
        <v>19825.95000000007</v>
      </c>
      <c r="I19" s="59">
        <f t="shared" si="17"/>
        <v>131150.24000000005</v>
      </c>
      <c r="J19" s="59">
        <f t="shared" si="17"/>
        <v>54200.960000000021</v>
      </c>
      <c r="K19" s="59">
        <f t="shared" si="17"/>
        <v>124575.52000000002</v>
      </c>
      <c r="L19" s="59">
        <f t="shared" si="17"/>
        <v>122519.43000000005</v>
      </c>
      <c r="M19" s="59">
        <f t="shared" si="17"/>
        <v>106455.40000000014</v>
      </c>
      <c r="N19" s="34"/>
    </row>
    <row r="20" spans="1:14" x14ac:dyDescent="0.25">
      <c r="A20" s="47"/>
      <c r="B20" s="11">
        <f t="shared" ref="B20:M20" si="18">(B17/B28)-1</f>
        <v>0.13445020293144361</v>
      </c>
      <c r="C20" s="11">
        <f t="shared" si="18"/>
        <v>6.5399859154962714E-2</v>
      </c>
      <c r="D20" s="11">
        <f t="shared" si="18"/>
        <v>-1.4384816919912891E-2</v>
      </c>
      <c r="E20" s="11">
        <f t="shared" si="18"/>
        <v>2.8839291007258794E-3</v>
      </c>
      <c r="F20" s="11">
        <f t="shared" si="18"/>
        <v>2.7921363959509282E-2</v>
      </c>
      <c r="G20" s="11">
        <f t="shared" si="18"/>
        <v>5.1899239038463829E-2</v>
      </c>
      <c r="H20" s="11">
        <f t="shared" si="18"/>
        <v>2.4501209856876649E-2</v>
      </c>
      <c r="I20" s="11">
        <f t="shared" si="18"/>
        <v>0.32588277793053821</v>
      </c>
      <c r="J20" s="11">
        <f t="shared" si="18"/>
        <v>0.10788154259115723</v>
      </c>
      <c r="K20" s="11">
        <f t="shared" si="18"/>
        <v>0.14705927593213808</v>
      </c>
      <c r="L20" s="11">
        <f t="shared" si="18"/>
        <v>0.16404173234659347</v>
      </c>
      <c r="M20" s="11">
        <f t="shared" si="18"/>
        <v>0.10979291919344747</v>
      </c>
      <c r="N20" s="35" t="s">
        <v>15</v>
      </c>
    </row>
    <row r="21" spans="1:14" x14ac:dyDescent="0.25">
      <c r="A21" s="46" t="s">
        <v>25</v>
      </c>
      <c r="B21" s="59">
        <f t="shared" ref="B21:M21" si="19">B18-B29</f>
        <v>124473.04999999993</v>
      </c>
      <c r="C21" s="59">
        <f t="shared" si="19"/>
        <v>202292.56999999983</v>
      </c>
      <c r="D21" s="59">
        <f t="shared" si="19"/>
        <v>182974.93999999994</v>
      </c>
      <c r="E21" s="59">
        <f t="shared" si="19"/>
        <v>186311.71999999974</v>
      </c>
      <c r="F21" s="59">
        <f t="shared" si="19"/>
        <v>217633.09999999963</v>
      </c>
      <c r="G21" s="59">
        <f t="shared" si="19"/>
        <v>252070.76999999955</v>
      </c>
      <c r="H21" s="59">
        <f t="shared" si="19"/>
        <v>271896.71999999974</v>
      </c>
      <c r="I21" s="59">
        <f t="shared" si="19"/>
        <v>403046.95999999996</v>
      </c>
      <c r="J21" s="59">
        <f t="shared" si="19"/>
        <v>457247.91999999993</v>
      </c>
      <c r="K21" s="59">
        <f t="shared" si="19"/>
        <v>581823.43999999948</v>
      </c>
      <c r="L21" s="59">
        <f t="shared" si="19"/>
        <v>704342.86999999918</v>
      </c>
      <c r="M21" s="59">
        <f t="shared" si="19"/>
        <v>810798.26999999955</v>
      </c>
      <c r="N21" s="34"/>
    </row>
    <row r="22" spans="1:14" ht="16.5" thickBot="1" x14ac:dyDescent="0.3">
      <c r="A22" s="12"/>
      <c r="B22" s="13">
        <f t="shared" ref="B22:M22" si="20">(B18/B29)-1</f>
        <v>0.13445020293144361</v>
      </c>
      <c r="C22" s="13">
        <f t="shared" si="20"/>
        <v>9.5615120927343922E-2</v>
      </c>
      <c r="D22" s="13">
        <f t="shared" si="20"/>
        <v>5.2904115829088383E-2</v>
      </c>
      <c r="E22" s="13">
        <f t="shared" si="20"/>
        <v>4.0365304649519818E-2</v>
      </c>
      <c r="F22" s="13">
        <f t="shared" si="20"/>
        <v>3.7932281675063351E-2</v>
      </c>
      <c r="G22" s="13">
        <f t="shared" si="20"/>
        <v>3.938015134358186E-2</v>
      </c>
      <c r="H22" s="13">
        <f t="shared" si="20"/>
        <v>3.7710312073725438E-2</v>
      </c>
      <c r="I22" s="13">
        <f t="shared" si="20"/>
        <v>5.2944798227014589E-2</v>
      </c>
      <c r="J22" s="13">
        <f t="shared" si="20"/>
        <v>5.6346014214422313E-2</v>
      </c>
      <c r="K22" s="13">
        <f t="shared" si="20"/>
        <v>6.49203549995232E-2</v>
      </c>
      <c r="L22" s="13">
        <f t="shared" si="20"/>
        <v>7.2545425403393704E-2</v>
      </c>
      <c r="M22" s="13">
        <f t="shared" si="20"/>
        <v>7.5927447225039302E-2</v>
      </c>
      <c r="N22" s="36"/>
    </row>
    <row r="23" spans="1:14" x14ac:dyDescent="0.25">
      <c r="E23" s="52"/>
      <c r="F23" s="52"/>
      <c r="G23" s="52"/>
      <c r="H23" s="52"/>
    </row>
    <row r="24" spans="1:14" ht="16.5" thickBot="1" x14ac:dyDescent="0.3">
      <c r="E24" s="52"/>
      <c r="F24" s="52"/>
      <c r="G24" s="52"/>
      <c r="H24" s="52"/>
    </row>
    <row r="25" spans="1:14" x14ac:dyDescent="0.25">
      <c r="A25" s="2" t="s">
        <v>19</v>
      </c>
      <c r="B25" s="50" t="s">
        <v>13</v>
      </c>
      <c r="C25" s="50" t="s">
        <v>12</v>
      </c>
      <c r="D25" s="50" t="s">
        <v>11</v>
      </c>
      <c r="E25" s="50" t="s">
        <v>10</v>
      </c>
      <c r="F25" s="50" t="s">
        <v>9</v>
      </c>
      <c r="G25" s="50" t="s">
        <v>8</v>
      </c>
      <c r="H25" s="50" t="s">
        <v>7</v>
      </c>
      <c r="I25" s="50" t="s">
        <v>6</v>
      </c>
      <c r="J25" s="50" t="s">
        <v>5</v>
      </c>
      <c r="K25" s="50" t="s">
        <v>4</v>
      </c>
      <c r="L25" s="50" t="s">
        <v>3</v>
      </c>
      <c r="M25" s="50" t="s">
        <v>2</v>
      </c>
      <c r="N25" s="51" t="s">
        <v>23</v>
      </c>
    </row>
    <row r="26" spans="1:14" x14ac:dyDescent="0.25">
      <c r="A26" s="42" t="s">
        <v>27</v>
      </c>
      <c r="B26" s="3">
        <v>882178.27</v>
      </c>
      <c r="C26" s="3">
        <v>1120631.83</v>
      </c>
      <c r="D26" s="3">
        <v>1233424.82</v>
      </c>
      <c r="E26" s="3">
        <f>'[1]September 2016-2017'!$K$193</f>
        <v>1065636.9100000001</v>
      </c>
      <c r="F26" s="3">
        <v>1031710.05</v>
      </c>
      <c r="G26" s="3">
        <v>601505.85</v>
      </c>
      <c r="H26" s="3">
        <v>734384.88</v>
      </c>
      <c r="I26" s="3">
        <v>378505.04</v>
      </c>
      <c r="J26" s="3">
        <v>439986.44</v>
      </c>
      <c r="K26" s="3">
        <v>740531.93</v>
      </c>
      <c r="L26" s="3">
        <v>667171.01</v>
      </c>
      <c r="M26" s="3">
        <v>869481.73</v>
      </c>
      <c r="N26" s="30">
        <f>SUM(B26:M26)</f>
        <v>9765148.7599999998</v>
      </c>
    </row>
    <row r="27" spans="1:14" ht="16.5" thickBot="1" x14ac:dyDescent="0.3">
      <c r="A27" s="43" t="s">
        <v>1</v>
      </c>
      <c r="B27" s="4">
        <v>43614.68</v>
      </c>
      <c r="C27" s="5">
        <v>69271.649999999994</v>
      </c>
      <c r="D27" s="4">
        <v>109493.21</v>
      </c>
      <c r="E27" s="4">
        <f>'[1]September 2016-2017'!$K$538</f>
        <v>91388.76</v>
      </c>
      <c r="F27" s="4">
        <v>90061.08</v>
      </c>
      <c r="G27" s="4">
        <v>62042.8</v>
      </c>
      <c r="H27" s="4">
        <v>74797.61</v>
      </c>
      <c r="I27" s="4">
        <v>23941.02</v>
      </c>
      <c r="J27" s="4">
        <v>62425.36</v>
      </c>
      <c r="K27" s="6">
        <v>106579</v>
      </c>
      <c r="L27" s="4">
        <v>79708.63</v>
      </c>
      <c r="M27" s="4">
        <v>100119.96</v>
      </c>
      <c r="N27" s="31">
        <f>SUM(B27:M27)</f>
        <v>913443.76</v>
      </c>
    </row>
    <row r="28" spans="1:14" ht="16.5" thickTop="1" x14ac:dyDescent="0.25">
      <c r="A28" s="44" t="s">
        <v>0</v>
      </c>
      <c r="B28" s="7">
        <f t="shared" ref="B28:M28" si="21">SUM(B26:B27)</f>
        <v>925792.95000000007</v>
      </c>
      <c r="C28" s="7">
        <f>SUM(C26:C27)</f>
        <v>1189903.48</v>
      </c>
      <c r="D28" s="7">
        <f>SUM(D26:D27)</f>
        <v>1342918.03</v>
      </c>
      <c r="E28" s="7">
        <f t="shared" si="21"/>
        <v>1157025.6700000002</v>
      </c>
      <c r="F28" s="7">
        <f t="shared" si="21"/>
        <v>1121771.1300000001</v>
      </c>
      <c r="G28" s="7">
        <f t="shared" si="21"/>
        <v>663548.65</v>
      </c>
      <c r="H28" s="7">
        <f t="shared" si="21"/>
        <v>809182.49</v>
      </c>
      <c r="I28" s="7">
        <f t="shared" si="21"/>
        <v>402446.06</v>
      </c>
      <c r="J28" s="7">
        <f t="shared" si="21"/>
        <v>502411.8</v>
      </c>
      <c r="K28" s="7">
        <f t="shared" si="21"/>
        <v>847110.93</v>
      </c>
      <c r="L28" s="7">
        <f t="shared" si="21"/>
        <v>746879.64</v>
      </c>
      <c r="M28" s="7">
        <f t="shared" si="21"/>
        <v>969601.69</v>
      </c>
      <c r="N28" s="32">
        <f>SUM(N26:N27)</f>
        <v>10678592.52</v>
      </c>
    </row>
    <row r="29" spans="1:14" x14ac:dyDescent="0.25">
      <c r="A29" s="45" t="s">
        <v>22</v>
      </c>
      <c r="B29" s="8">
        <f>B28</f>
        <v>925792.95000000007</v>
      </c>
      <c r="C29" s="8">
        <f t="shared" ref="C29" si="22">C28+B29</f>
        <v>2115696.4300000002</v>
      </c>
      <c r="D29" s="8">
        <f t="shared" ref="D29:M29" si="23">D28+C29</f>
        <v>3458614.46</v>
      </c>
      <c r="E29" s="8">
        <f t="shared" si="23"/>
        <v>4615640.13</v>
      </c>
      <c r="F29" s="8">
        <f t="shared" si="23"/>
        <v>5737411.2599999998</v>
      </c>
      <c r="G29" s="8">
        <f t="shared" si="23"/>
        <v>6400959.9100000001</v>
      </c>
      <c r="H29" s="8">
        <f t="shared" si="23"/>
        <v>7210142.4000000004</v>
      </c>
      <c r="I29" s="8">
        <f t="shared" si="23"/>
        <v>7612588.46</v>
      </c>
      <c r="J29" s="8">
        <f t="shared" si="23"/>
        <v>8115000.2599999998</v>
      </c>
      <c r="K29" s="8">
        <f t="shared" si="23"/>
        <v>8962111.1899999995</v>
      </c>
      <c r="L29" s="8">
        <f t="shared" si="23"/>
        <v>9708990.8300000001</v>
      </c>
      <c r="M29" s="8">
        <f t="shared" si="23"/>
        <v>10678592.52</v>
      </c>
      <c r="N29" s="33"/>
    </row>
    <row r="30" spans="1:14" x14ac:dyDescent="0.25">
      <c r="A30" s="46" t="s">
        <v>24</v>
      </c>
      <c r="B30" s="10">
        <f>B28-B38</f>
        <v>6035.160000000149</v>
      </c>
      <c r="C30" s="10">
        <f t="shared" ref="C30:M30" si="24">C28-C38</f>
        <v>90442.160000000149</v>
      </c>
      <c r="D30" s="10">
        <f t="shared" si="24"/>
        <v>52118.889999999432</v>
      </c>
      <c r="E30" s="10">
        <f t="shared" si="24"/>
        <v>149258.2300000001</v>
      </c>
      <c r="F30" s="10">
        <f t="shared" si="24"/>
        <v>129926.24000000011</v>
      </c>
      <c r="G30" s="10">
        <f t="shared" si="24"/>
        <v>139967.05000000005</v>
      </c>
      <c r="H30" s="10">
        <f t="shared" si="24"/>
        <v>137671.04000000004</v>
      </c>
      <c r="I30" s="10">
        <f t="shared" si="24"/>
        <v>5273.8099999999977</v>
      </c>
      <c r="J30" s="10">
        <f t="shared" si="24"/>
        <v>83404.639999999956</v>
      </c>
      <c r="K30" s="10">
        <f t="shared" si="24"/>
        <v>186323.69000000006</v>
      </c>
      <c r="L30" s="10">
        <f t="shared" si="24"/>
        <v>-54106.780000000028</v>
      </c>
      <c r="M30" s="10">
        <f t="shared" si="24"/>
        <v>166449.21999999986</v>
      </c>
      <c r="N30" s="34"/>
    </row>
    <row r="31" spans="1:14" x14ac:dyDescent="0.25">
      <c r="A31" s="47"/>
      <c r="B31" s="11">
        <f t="shared" ref="B31:M31" si="25">(B28/B38)-1</f>
        <v>6.5616840277049615E-3</v>
      </c>
      <c r="C31" s="11">
        <f t="shared" si="25"/>
        <v>8.2260429134514812E-2</v>
      </c>
      <c r="D31" s="11">
        <f t="shared" si="25"/>
        <v>4.0377227087398992E-2</v>
      </c>
      <c r="E31" s="11">
        <f t="shared" si="25"/>
        <v>0.14810781146094598</v>
      </c>
      <c r="F31" s="11">
        <f t="shared" si="25"/>
        <v>0.13099451467658429</v>
      </c>
      <c r="G31" s="11">
        <f t="shared" si="25"/>
        <v>0.26732614362307627</v>
      </c>
      <c r="H31" s="11">
        <f t="shared" si="25"/>
        <v>0.20501666799575791</v>
      </c>
      <c r="I31" s="11">
        <f t="shared" si="25"/>
        <v>1.3278394953323058E-2</v>
      </c>
      <c r="J31" s="11">
        <f t="shared" si="25"/>
        <v>0.19905301856894275</v>
      </c>
      <c r="K31" s="11">
        <f t="shared" si="25"/>
        <v>0.28197228808473973</v>
      </c>
      <c r="L31" s="11">
        <f t="shared" si="25"/>
        <v>-6.7550183934454222E-2</v>
      </c>
      <c r="M31" s="11">
        <f t="shared" si="25"/>
        <v>0.20724485850115082</v>
      </c>
      <c r="N31" s="35" t="s">
        <v>15</v>
      </c>
    </row>
    <row r="32" spans="1:14" x14ac:dyDescent="0.25">
      <c r="A32" s="46" t="s">
        <v>25</v>
      </c>
      <c r="B32" s="10">
        <f t="shared" ref="B32:M32" si="26">B29-B39</f>
        <v>6035.160000000149</v>
      </c>
      <c r="C32" s="10">
        <f t="shared" si="26"/>
        <v>96477.320000000298</v>
      </c>
      <c r="D32" s="10">
        <f t="shared" si="26"/>
        <v>148596.2099999995</v>
      </c>
      <c r="E32" s="10">
        <f t="shared" si="26"/>
        <v>297854.43999999948</v>
      </c>
      <c r="F32" s="10">
        <f t="shared" si="26"/>
        <v>427780.6799999997</v>
      </c>
      <c r="G32" s="10">
        <f t="shared" si="26"/>
        <v>567747.73000000045</v>
      </c>
      <c r="H32" s="10">
        <f t="shared" si="26"/>
        <v>705418.77000000048</v>
      </c>
      <c r="I32" s="10">
        <f t="shared" si="26"/>
        <v>710692.58000000007</v>
      </c>
      <c r="J32" s="10">
        <f t="shared" si="26"/>
        <v>794097.21999999974</v>
      </c>
      <c r="K32" s="10">
        <f t="shared" si="26"/>
        <v>980420.90999999922</v>
      </c>
      <c r="L32" s="10">
        <f t="shared" si="26"/>
        <v>926314.12999999896</v>
      </c>
      <c r="M32" s="10">
        <f t="shared" si="26"/>
        <v>1092763.3499999978</v>
      </c>
      <c r="N32" s="34"/>
    </row>
    <row r="33" spans="1:14" ht="16.5" thickBot="1" x14ac:dyDescent="0.3">
      <c r="A33" s="12"/>
      <c r="B33" s="13">
        <f t="shared" ref="B33:M33" si="27">(B29/B39)-1</f>
        <v>6.5616840277049615E-3</v>
      </c>
      <c r="C33" s="13">
        <f t="shared" si="27"/>
        <v>4.7779520073975679E-2</v>
      </c>
      <c r="D33" s="13">
        <f t="shared" si="27"/>
        <v>4.4892867282529281E-2</v>
      </c>
      <c r="E33" s="13">
        <f t="shared" si="27"/>
        <v>6.89831458494643E-2</v>
      </c>
      <c r="F33" s="13">
        <f t="shared" si="27"/>
        <v>8.0566938425309376E-2</v>
      </c>
      <c r="G33" s="13">
        <f t="shared" si="27"/>
        <v>9.7330203750620292E-2</v>
      </c>
      <c r="H33" s="13">
        <f t="shared" si="27"/>
        <v>0.10844715473330568</v>
      </c>
      <c r="I33" s="13">
        <f t="shared" si="27"/>
        <v>0.10297063188962507</v>
      </c>
      <c r="J33" s="13">
        <f t="shared" si="27"/>
        <v>0.10846984527198433</v>
      </c>
      <c r="K33" s="13">
        <f t="shared" si="27"/>
        <v>0.12283374518511114</v>
      </c>
      <c r="L33" s="13">
        <f t="shared" si="27"/>
        <v>0.10547059417546345</v>
      </c>
      <c r="M33" s="13">
        <f t="shared" si="27"/>
        <v>0.11399779097043905</v>
      </c>
      <c r="N33" s="36"/>
    </row>
    <row r="34" spans="1:14" ht="16.5" thickBot="1" x14ac:dyDescent="0.3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34"/>
    </row>
    <row r="35" spans="1:14" x14ac:dyDescent="0.25">
      <c r="A35" s="2" t="s">
        <v>18</v>
      </c>
      <c r="B35" s="50" t="s">
        <v>13</v>
      </c>
      <c r="C35" s="50" t="s">
        <v>12</v>
      </c>
      <c r="D35" s="50" t="s">
        <v>11</v>
      </c>
      <c r="E35" s="50" t="s">
        <v>10</v>
      </c>
      <c r="F35" s="50" t="s">
        <v>9</v>
      </c>
      <c r="G35" s="50" t="s">
        <v>8</v>
      </c>
      <c r="H35" s="50" t="s">
        <v>7</v>
      </c>
      <c r="I35" s="50" t="s">
        <v>6</v>
      </c>
      <c r="J35" s="50" t="s">
        <v>5</v>
      </c>
      <c r="K35" s="50" t="s">
        <v>4</v>
      </c>
      <c r="L35" s="50" t="s">
        <v>3</v>
      </c>
      <c r="M35" s="50" t="s">
        <v>2</v>
      </c>
      <c r="N35" s="51" t="s">
        <v>23</v>
      </c>
    </row>
    <row r="36" spans="1:14" x14ac:dyDescent="0.25">
      <c r="A36" s="42" t="s">
        <v>27</v>
      </c>
      <c r="B36" s="3">
        <v>874174.86999999988</v>
      </c>
      <c r="C36" s="3">
        <v>1035125.1599999999</v>
      </c>
      <c r="D36" s="3">
        <v>1223786.7800000005</v>
      </c>
      <c r="E36" s="3">
        <v>953641.28</v>
      </c>
      <c r="F36" s="3">
        <v>936696.14</v>
      </c>
      <c r="G36" s="3">
        <v>488544.79</v>
      </c>
      <c r="H36" s="3">
        <v>617468.69999999995</v>
      </c>
      <c r="I36" s="3">
        <v>373702.71</v>
      </c>
      <c r="J36" s="3">
        <v>399294.26</v>
      </c>
      <c r="K36" s="3">
        <v>617280.49</v>
      </c>
      <c r="L36" s="3">
        <v>771000.41</v>
      </c>
      <c r="M36" s="3">
        <v>765924.06</v>
      </c>
      <c r="N36" s="30">
        <f>SUM(B36:M36)</f>
        <v>9056639.6500000004</v>
      </c>
    </row>
    <row r="37" spans="1:14" ht="16.5" thickBot="1" x14ac:dyDescent="0.3">
      <c r="A37" s="43" t="s">
        <v>1</v>
      </c>
      <c r="B37" s="4">
        <v>45582.92</v>
      </c>
      <c r="C37" s="5">
        <v>64336.160000000003</v>
      </c>
      <c r="D37" s="4">
        <v>67012.36</v>
      </c>
      <c r="E37" s="4">
        <v>54126.16</v>
      </c>
      <c r="F37" s="4">
        <v>55148.75</v>
      </c>
      <c r="G37" s="4">
        <v>35036.81</v>
      </c>
      <c r="H37" s="4">
        <v>54042.75</v>
      </c>
      <c r="I37" s="4">
        <v>23469.54</v>
      </c>
      <c r="J37" s="4">
        <v>19712.900000000001</v>
      </c>
      <c r="K37" s="6">
        <v>43506.75</v>
      </c>
      <c r="L37" s="4">
        <v>29986.01</v>
      </c>
      <c r="M37" s="4">
        <v>37228.410000000003</v>
      </c>
      <c r="N37" s="31">
        <f>SUM(B37:M37)</f>
        <v>529189.52</v>
      </c>
    </row>
    <row r="38" spans="1:14" ht="16.5" thickTop="1" x14ac:dyDescent="0.25">
      <c r="A38" s="44" t="s">
        <v>0</v>
      </c>
      <c r="B38" s="7">
        <f t="shared" ref="B38:M38" si="28">SUM(B36:B37)</f>
        <v>919757.78999999992</v>
      </c>
      <c r="C38" s="7">
        <f t="shared" si="28"/>
        <v>1099461.3199999998</v>
      </c>
      <c r="D38" s="7">
        <f t="shared" ref="D38:L38" si="29">SUM(D36:D37)</f>
        <v>1290799.1400000006</v>
      </c>
      <c r="E38" s="7">
        <f t="shared" si="29"/>
        <v>1007767.4400000001</v>
      </c>
      <c r="F38" s="7">
        <f t="shared" si="29"/>
        <v>991844.89</v>
      </c>
      <c r="G38" s="7">
        <f t="shared" si="29"/>
        <v>523581.6</v>
      </c>
      <c r="H38" s="7">
        <f t="shared" si="29"/>
        <v>671511.45</v>
      </c>
      <c r="I38" s="7">
        <f t="shared" si="29"/>
        <v>397172.25</v>
      </c>
      <c r="J38" s="7">
        <f t="shared" si="29"/>
        <v>419007.16000000003</v>
      </c>
      <c r="K38" s="7">
        <f t="shared" si="29"/>
        <v>660787.24</v>
      </c>
      <c r="L38" s="7">
        <f t="shared" si="29"/>
        <v>800986.42</v>
      </c>
      <c r="M38" s="7">
        <f t="shared" si="28"/>
        <v>803152.47000000009</v>
      </c>
      <c r="N38" s="32">
        <f>SUM(N36:N37)</f>
        <v>9585829.1699999999</v>
      </c>
    </row>
    <row r="39" spans="1:14" x14ac:dyDescent="0.25">
      <c r="A39" s="45" t="s">
        <v>22</v>
      </c>
      <c r="B39" s="8">
        <f>B38</f>
        <v>919757.78999999992</v>
      </c>
      <c r="C39" s="8">
        <f t="shared" ref="C39:M39" si="30">C38+B39</f>
        <v>2019219.1099999999</v>
      </c>
      <c r="D39" s="8">
        <f t="shared" si="30"/>
        <v>3310018.2500000005</v>
      </c>
      <c r="E39" s="8">
        <f t="shared" si="30"/>
        <v>4317785.6900000004</v>
      </c>
      <c r="F39" s="8">
        <f t="shared" si="30"/>
        <v>5309630.58</v>
      </c>
      <c r="G39" s="8">
        <f t="shared" si="30"/>
        <v>5833212.1799999997</v>
      </c>
      <c r="H39" s="8">
        <f t="shared" si="30"/>
        <v>6504723.6299999999</v>
      </c>
      <c r="I39" s="8">
        <f t="shared" si="30"/>
        <v>6901895.8799999999</v>
      </c>
      <c r="J39" s="8">
        <f t="shared" si="30"/>
        <v>7320903.04</v>
      </c>
      <c r="K39" s="8">
        <f t="shared" si="30"/>
        <v>7981690.2800000003</v>
      </c>
      <c r="L39" s="8">
        <f t="shared" si="30"/>
        <v>8782676.7000000011</v>
      </c>
      <c r="M39" s="8">
        <f t="shared" si="30"/>
        <v>9585829.1700000018</v>
      </c>
      <c r="N39" s="33"/>
    </row>
    <row r="40" spans="1:14" x14ac:dyDescent="0.25">
      <c r="A40" s="46" t="s">
        <v>24</v>
      </c>
      <c r="B40" s="10">
        <f t="shared" ref="B40:M40" si="31">B38-B48</f>
        <v>61925.560000000056</v>
      </c>
      <c r="C40" s="10">
        <f t="shared" si="31"/>
        <v>11992.859999999637</v>
      </c>
      <c r="D40" s="10">
        <f t="shared" si="31"/>
        <v>97690.240000000456</v>
      </c>
      <c r="E40" s="10">
        <f t="shared" si="31"/>
        <v>106040.66000000015</v>
      </c>
      <c r="F40" s="10">
        <f t="shared" si="31"/>
        <v>123534.37000000046</v>
      </c>
      <c r="G40" s="10">
        <f t="shared" si="31"/>
        <v>-22980.170000000042</v>
      </c>
      <c r="H40" s="10">
        <f t="shared" si="31"/>
        <v>20359.709999999963</v>
      </c>
      <c r="I40" s="10">
        <f t="shared" si="31"/>
        <v>-26705.149999999965</v>
      </c>
      <c r="J40" s="10">
        <f t="shared" si="31"/>
        <v>-26031.01999999996</v>
      </c>
      <c r="K40" s="10">
        <f t="shared" si="31"/>
        <v>26206.319999999949</v>
      </c>
      <c r="L40" s="10">
        <f t="shared" si="31"/>
        <v>157179.67000000004</v>
      </c>
      <c r="M40" s="10">
        <f t="shared" si="31"/>
        <v>-25634.099999999977</v>
      </c>
      <c r="N40" s="34"/>
    </row>
    <row r="41" spans="1:14" x14ac:dyDescent="0.25">
      <c r="A41" s="47"/>
      <c r="B41" s="11">
        <f>(B38/B48)-1</f>
        <v>7.2188427800153887E-2</v>
      </c>
      <c r="C41" s="11">
        <f>(C38/C48)-1</f>
        <v>1.102823708560674E-2</v>
      </c>
      <c r="D41" s="11">
        <f t="shared" ref="D41:M41" si="32">(D38/D48)-1</f>
        <v>8.1878728756445085E-2</v>
      </c>
      <c r="E41" s="11">
        <f t="shared" si="32"/>
        <v>0.11759732809532419</v>
      </c>
      <c r="F41" s="11">
        <f t="shared" si="32"/>
        <v>0.14226980688890012</v>
      </c>
      <c r="G41" s="11">
        <f t="shared" si="32"/>
        <v>-4.2044964103508442E-2</v>
      </c>
      <c r="H41" s="11">
        <f t="shared" si="32"/>
        <v>3.1267228127195068E-2</v>
      </c>
      <c r="I41" s="11">
        <f t="shared" si="32"/>
        <v>-6.3002061445125324E-2</v>
      </c>
      <c r="J41" s="11">
        <f t="shared" si="32"/>
        <v>-5.849165570468573E-2</v>
      </c>
      <c r="K41" s="11">
        <f t="shared" si="32"/>
        <v>4.1297050027914395E-2</v>
      </c>
      <c r="L41" s="11">
        <f t="shared" si="32"/>
        <v>0.24414107183560918</v>
      </c>
      <c r="M41" s="11">
        <f t="shared" si="32"/>
        <v>-3.0929675899550313E-2</v>
      </c>
      <c r="N41" s="35"/>
    </row>
    <row r="42" spans="1:14" x14ac:dyDescent="0.25">
      <c r="A42" s="46" t="s">
        <v>25</v>
      </c>
      <c r="B42" s="10">
        <f>B39-B49</f>
        <v>61925.560000000056</v>
      </c>
      <c r="C42" s="10">
        <f>C39-C49</f>
        <v>73918.419999999925</v>
      </c>
      <c r="D42" s="10">
        <f t="shared" ref="D42:M42" si="33">D39-D49</f>
        <v>171608.66000000061</v>
      </c>
      <c r="E42" s="10">
        <f t="shared" si="33"/>
        <v>277649.32000000076</v>
      </c>
      <c r="F42" s="10">
        <f t="shared" si="33"/>
        <v>401183.69000000134</v>
      </c>
      <c r="G42" s="10">
        <f t="shared" si="33"/>
        <v>378203.52000000142</v>
      </c>
      <c r="H42" s="10">
        <f t="shared" si="33"/>
        <v>398563.23000000138</v>
      </c>
      <c r="I42" s="10">
        <f t="shared" si="33"/>
        <v>371858.08000000101</v>
      </c>
      <c r="J42" s="10">
        <f t="shared" si="33"/>
        <v>345827.06000000145</v>
      </c>
      <c r="K42" s="10">
        <f t="shared" si="33"/>
        <v>372033.38000000175</v>
      </c>
      <c r="L42" s="10">
        <f t="shared" si="33"/>
        <v>529213.05000000261</v>
      </c>
      <c r="M42" s="10">
        <f t="shared" si="33"/>
        <v>503578.95000000298</v>
      </c>
      <c r="N42" s="34"/>
    </row>
    <row r="43" spans="1:14" ht="16.5" thickBot="1" x14ac:dyDescent="0.3">
      <c r="A43" s="12"/>
      <c r="B43" s="13">
        <f>(B39/B49)-1</f>
        <v>7.2188427800153887E-2</v>
      </c>
      <c r="C43" s="13">
        <f>(C39/C49)-1</f>
        <v>3.7998454624513567E-2</v>
      </c>
      <c r="D43" s="13">
        <f t="shared" ref="D43:M43" si="34">(D39/D49)-1</f>
        <v>5.4680134978812855E-2</v>
      </c>
      <c r="E43" s="13">
        <f t="shared" si="34"/>
        <v>6.8722759474576955E-2</v>
      </c>
      <c r="F43" s="13">
        <f t="shared" si="34"/>
        <v>8.1733326037882748E-2</v>
      </c>
      <c r="G43" s="13">
        <f t="shared" si="34"/>
        <v>6.9331424306116718E-2</v>
      </c>
      <c r="H43" s="13">
        <f t="shared" si="34"/>
        <v>6.5272315807491932E-2</v>
      </c>
      <c r="I43" s="13">
        <f t="shared" si="34"/>
        <v>5.6945777557367405E-2</v>
      </c>
      <c r="J43" s="13">
        <f t="shared" si="34"/>
        <v>4.9580400413072212E-2</v>
      </c>
      <c r="K43" s="13">
        <f t="shared" si="34"/>
        <v>4.8889639163626653E-2</v>
      </c>
      <c r="L43" s="13">
        <f t="shared" si="34"/>
        <v>6.4120116407128336E-2</v>
      </c>
      <c r="M43" s="13">
        <f t="shared" si="34"/>
        <v>5.5446495945583374E-2</v>
      </c>
      <c r="N43" s="36"/>
    </row>
    <row r="44" spans="1:14" ht="8.1" customHeight="1" thickBot="1" x14ac:dyDescent="0.3">
      <c r="E44" s="16"/>
      <c r="F44" s="16"/>
      <c r="G44" s="16"/>
      <c r="H44" s="16"/>
    </row>
    <row r="45" spans="1:14" x14ac:dyDescent="0.25">
      <c r="A45" s="2" t="s">
        <v>17</v>
      </c>
      <c r="B45" s="50" t="s">
        <v>13</v>
      </c>
      <c r="C45" s="50" t="s">
        <v>12</v>
      </c>
      <c r="D45" s="50" t="s">
        <v>11</v>
      </c>
      <c r="E45" s="50" t="s">
        <v>10</v>
      </c>
      <c r="F45" s="50" t="s">
        <v>9</v>
      </c>
      <c r="G45" s="50" t="s">
        <v>8</v>
      </c>
      <c r="H45" s="50" t="s">
        <v>7</v>
      </c>
      <c r="I45" s="50" t="s">
        <v>6</v>
      </c>
      <c r="J45" s="50" t="s">
        <v>5</v>
      </c>
      <c r="K45" s="50" t="s">
        <v>4</v>
      </c>
      <c r="L45" s="50" t="s">
        <v>3</v>
      </c>
      <c r="M45" s="50" t="s">
        <v>2</v>
      </c>
      <c r="N45" s="51" t="s">
        <v>23</v>
      </c>
    </row>
    <row r="46" spans="1:14" x14ac:dyDescent="0.25">
      <c r="A46" s="42" t="s">
        <v>27</v>
      </c>
      <c r="B46" s="17">
        <f>'[2]2014 - 2015 TOTALS '!$B$189</f>
        <v>817848.37999999989</v>
      </c>
      <c r="C46" s="17">
        <f>'[2]2014 - 2015 TOTALS '!$C$189</f>
        <v>1044642.0600000002</v>
      </c>
      <c r="D46" s="17">
        <f>'[2]2014 - 2015 TOTALS '!$D$189</f>
        <v>1140493.3500000001</v>
      </c>
      <c r="E46" s="17">
        <f>'[2]2014 - 2015 TOTALS '!$E$189</f>
        <v>857470.00999999989</v>
      </c>
      <c r="F46" s="17">
        <f>'[2]2014 - 2015 TOTALS '!$F$189</f>
        <v>814263.42999999959</v>
      </c>
      <c r="G46" s="18">
        <f>'[2]2014 - 2015 TOTALS '!$G$189</f>
        <v>514194.37000000005</v>
      </c>
      <c r="H46" s="17">
        <v>598500.41</v>
      </c>
      <c r="I46" s="17">
        <v>404807.16</v>
      </c>
      <c r="J46" s="17">
        <v>423923.48</v>
      </c>
      <c r="K46" s="17">
        <v>606638.51</v>
      </c>
      <c r="L46" s="17">
        <v>606645.22</v>
      </c>
      <c r="M46" s="17">
        <v>786985.17</v>
      </c>
      <c r="N46" s="30">
        <f>SUM(B46:M46)</f>
        <v>8616411.5500000007</v>
      </c>
    </row>
    <row r="47" spans="1:14" ht="16.5" thickBot="1" x14ac:dyDescent="0.3">
      <c r="A47" s="43" t="s">
        <v>1</v>
      </c>
      <c r="B47" s="19">
        <v>39983.85</v>
      </c>
      <c r="C47" s="20">
        <v>42826.400000000001</v>
      </c>
      <c r="D47" s="19">
        <v>52615.55</v>
      </c>
      <c r="E47" s="19">
        <v>44256.77</v>
      </c>
      <c r="F47" s="19">
        <v>54047.09</v>
      </c>
      <c r="G47" s="21">
        <f>'[2]2014 - 2015 TOTALS '!$G$190</f>
        <v>32367.4</v>
      </c>
      <c r="H47" s="19">
        <v>52651.33</v>
      </c>
      <c r="I47" s="19">
        <v>19070.240000000002</v>
      </c>
      <c r="J47" s="19">
        <v>21114.7</v>
      </c>
      <c r="K47" s="19">
        <v>27942.41</v>
      </c>
      <c r="L47" s="19">
        <v>37161.53</v>
      </c>
      <c r="M47" s="19">
        <v>41801.4</v>
      </c>
      <c r="N47" s="31">
        <f>SUM(B47:M47)</f>
        <v>465838.67000000004</v>
      </c>
    </row>
    <row r="48" spans="1:14" ht="16.5" thickTop="1" x14ac:dyDescent="0.25">
      <c r="A48" s="44" t="s">
        <v>0</v>
      </c>
      <c r="B48" s="7">
        <f t="shared" ref="B48:M48" si="35">SUM(B46:B47)</f>
        <v>857832.22999999986</v>
      </c>
      <c r="C48" s="7">
        <f t="shared" si="35"/>
        <v>1087468.4600000002</v>
      </c>
      <c r="D48" s="7">
        <f t="shared" si="35"/>
        <v>1193108.9000000001</v>
      </c>
      <c r="E48" s="7">
        <f t="shared" si="35"/>
        <v>901726.77999999991</v>
      </c>
      <c r="F48" s="7">
        <f t="shared" si="35"/>
        <v>868310.51999999955</v>
      </c>
      <c r="G48" s="22">
        <f t="shared" si="35"/>
        <v>546561.77</v>
      </c>
      <c r="H48" s="7">
        <f t="shared" si="35"/>
        <v>651151.74</v>
      </c>
      <c r="I48" s="7">
        <f t="shared" si="35"/>
        <v>423877.39999999997</v>
      </c>
      <c r="J48" s="7">
        <f t="shared" si="35"/>
        <v>445038.18</v>
      </c>
      <c r="K48" s="7">
        <f t="shared" si="35"/>
        <v>634580.92000000004</v>
      </c>
      <c r="L48" s="7">
        <f t="shared" si="35"/>
        <v>643806.75</v>
      </c>
      <c r="M48" s="7">
        <f t="shared" si="35"/>
        <v>828786.57000000007</v>
      </c>
      <c r="N48" s="32">
        <f>SUM(N46:N47)</f>
        <v>9082250.2200000007</v>
      </c>
    </row>
    <row r="49" spans="1:14" x14ac:dyDescent="0.25">
      <c r="A49" s="45" t="s">
        <v>22</v>
      </c>
      <c r="B49" s="8">
        <f>B48</f>
        <v>857832.22999999986</v>
      </c>
      <c r="C49" s="8">
        <f t="shared" ref="C49:M49" si="36">B49+C48</f>
        <v>1945300.69</v>
      </c>
      <c r="D49" s="8">
        <f t="shared" si="36"/>
        <v>3138409.59</v>
      </c>
      <c r="E49" s="8">
        <f t="shared" si="36"/>
        <v>4040136.3699999996</v>
      </c>
      <c r="F49" s="8">
        <f t="shared" si="36"/>
        <v>4908446.8899999987</v>
      </c>
      <c r="G49" s="8">
        <f t="shared" si="36"/>
        <v>5455008.6599999983</v>
      </c>
      <c r="H49" s="8">
        <f t="shared" si="36"/>
        <v>6106160.3999999985</v>
      </c>
      <c r="I49" s="8">
        <f t="shared" si="36"/>
        <v>6530037.7999999989</v>
      </c>
      <c r="J49" s="8">
        <f t="shared" si="36"/>
        <v>6975075.9799999986</v>
      </c>
      <c r="K49" s="8">
        <f t="shared" si="36"/>
        <v>7609656.8999999985</v>
      </c>
      <c r="L49" s="8">
        <f t="shared" si="36"/>
        <v>8253463.6499999985</v>
      </c>
      <c r="M49" s="8">
        <f t="shared" si="36"/>
        <v>9082250.2199999988</v>
      </c>
      <c r="N49" s="33"/>
    </row>
    <row r="50" spans="1:14" x14ac:dyDescent="0.25">
      <c r="A50" s="46" t="s">
        <v>24</v>
      </c>
      <c r="B50" s="10">
        <f t="shared" ref="B50:M50" si="37">B48-B58</f>
        <v>77361.729999999749</v>
      </c>
      <c r="C50" s="10">
        <f t="shared" si="37"/>
        <v>120964.75</v>
      </c>
      <c r="D50" s="10">
        <f t="shared" si="37"/>
        <v>112097.79000000004</v>
      </c>
      <c r="E50" s="10">
        <f t="shared" si="37"/>
        <v>97349.059999999707</v>
      </c>
      <c r="F50" s="10">
        <f t="shared" si="37"/>
        <v>13060.939999999828</v>
      </c>
      <c r="G50" s="10">
        <f t="shared" si="37"/>
        <v>105597.19000000018</v>
      </c>
      <c r="H50" s="10">
        <f t="shared" si="37"/>
        <v>54974.70000000007</v>
      </c>
      <c r="I50" s="10">
        <f t="shared" si="37"/>
        <v>59386.62999999983</v>
      </c>
      <c r="J50" s="10">
        <f t="shared" si="37"/>
        <v>41372.960000000137</v>
      </c>
      <c r="K50" s="10">
        <f t="shared" si="37"/>
        <v>43331.029999999912</v>
      </c>
      <c r="L50" s="10">
        <f t="shared" si="37"/>
        <v>71659.3400000002</v>
      </c>
      <c r="M50" s="10">
        <f t="shared" si="37"/>
        <v>42300.270000000019</v>
      </c>
      <c r="N50" s="34"/>
    </row>
    <row r="51" spans="1:14" x14ac:dyDescent="0.25">
      <c r="A51" s="47"/>
      <c r="B51" s="11">
        <f t="shared" ref="B51:M51" si="38">(B48/B58)-1</f>
        <v>9.9121914281192769E-2</v>
      </c>
      <c r="C51" s="11">
        <f t="shared" si="38"/>
        <v>0.12515704673290906</v>
      </c>
      <c r="D51" s="11">
        <f t="shared" si="38"/>
        <v>0.10369716736768786</v>
      </c>
      <c r="E51" s="11">
        <f t="shared" si="38"/>
        <v>0.12102406317270908</v>
      </c>
      <c r="F51" s="11">
        <f t="shared" si="38"/>
        <v>1.5271495368638366E-2</v>
      </c>
      <c r="G51" s="11">
        <f t="shared" si="38"/>
        <v>0.23946864394414669</v>
      </c>
      <c r="H51" s="11">
        <f t="shared" si="38"/>
        <v>9.2212038222740045E-2</v>
      </c>
      <c r="I51" s="11">
        <f t="shared" si="38"/>
        <v>0.16293040836123174</v>
      </c>
      <c r="J51" s="11">
        <f t="shared" si="38"/>
        <v>0.10249324923261938</v>
      </c>
      <c r="K51" s="11">
        <f t="shared" si="38"/>
        <v>7.3287167968859812E-2</v>
      </c>
      <c r="L51" s="11">
        <f t="shared" si="38"/>
        <v>0.12524628923864256</v>
      </c>
      <c r="M51" s="11">
        <f t="shared" si="38"/>
        <v>5.3783861206482486E-2</v>
      </c>
      <c r="N51" s="35"/>
    </row>
    <row r="52" spans="1:14" x14ac:dyDescent="0.25">
      <c r="A52" s="46" t="s">
        <v>25</v>
      </c>
      <c r="B52" s="10">
        <f t="shared" ref="B52:M52" si="39">B49-B59</f>
        <v>77361.729999999749</v>
      </c>
      <c r="C52" s="10">
        <f t="shared" si="39"/>
        <v>198326.47999999952</v>
      </c>
      <c r="D52" s="10">
        <f t="shared" si="39"/>
        <v>310424.26999999955</v>
      </c>
      <c r="E52" s="10">
        <f t="shared" si="39"/>
        <v>407773.32999999914</v>
      </c>
      <c r="F52" s="10">
        <f t="shared" si="39"/>
        <v>420834.26999999862</v>
      </c>
      <c r="G52" s="10">
        <f t="shared" si="39"/>
        <v>526431.4599999981</v>
      </c>
      <c r="H52" s="10">
        <f t="shared" si="39"/>
        <v>581406.15999999829</v>
      </c>
      <c r="I52" s="10">
        <f t="shared" si="39"/>
        <v>640792.78999999817</v>
      </c>
      <c r="J52" s="10">
        <f t="shared" si="39"/>
        <v>682165.74999999814</v>
      </c>
      <c r="K52" s="10">
        <f t="shared" si="39"/>
        <v>725496.77999999747</v>
      </c>
      <c r="L52" s="10">
        <f t="shared" si="39"/>
        <v>797156.11999999732</v>
      </c>
      <c r="M52" s="10">
        <f t="shared" si="39"/>
        <v>839456.3899999978</v>
      </c>
      <c r="N52" s="34"/>
    </row>
    <row r="53" spans="1:14" ht="16.5" thickBot="1" x14ac:dyDescent="0.3">
      <c r="A53" s="12"/>
      <c r="B53" s="13">
        <f t="shared" ref="B53:M53" si="40">(B49/B59)-1</f>
        <v>9.9121914281192769E-2</v>
      </c>
      <c r="C53" s="13">
        <f t="shared" si="40"/>
        <v>0.1135257056828558</v>
      </c>
      <c r="D53" s="13">
        <f t="shared" si="40"/>
        <v>0.10976869922365773</v>
      </c>
      <c r="E53" s="13">
        <f t="shared" si="40"/>
        <v>0.11226117144942616</v>
      </c>
      <c r="F53" s="13">
        <f t="shared" si="40"/>
        <v>9.3776871052652977E-2</v>
      </c>
      <c r="G53" s="13">
        <f t="shared" si="40"/>
        <v>0.10681205521139003</v>
      </c>
      <c r="H53" s="13">
        <f t="shared" si="40"/>
        <v>0.10523656523769609</v>
      </c>
      <c r="I53" s="13">
        <f t="shared" si="40"/>
        <v>0.10880729005363587</v>
      </c>
      <c r="J53" s="13">
        <f t="shared" si="40"/>
        <v>0.10840226939007169</v>
      </c>
      <c r="K53" s="13">
        <f t="shared" si="40"/>
        <v>0.10538638953098567</v>
      </c>
      <c r="L53" s="13">
        <f t="shared" si="40"/>
        <v>0.10691030604527607</v>
      </c>
      <c r="M53" s="13">
        <f t="shared" si="40"/>
        <v>0.10184124549430806</v>
      </c>
      <c r="N53" s="36"/>
    </row>
    <row r="54" spans="1:14" ht="16.5" thickBot="1" x14ac:dyDescent="0.3">
      <c r="N54" s="37"/>
    </row>
    <row r="55" spans="1:14" x14ac:dyDescent="0.25">
      <c r="A55" s="2" t="s">
        <v>16</v>
      </c>
      <c r="B55" s="50" t="s">
        <v>13</v>
      </c>
      <c r="C55" s="50" t="s">
        <v>12</v>
      </c>
      <c r="D55" s="50" t="s">
        <v>11</v>
      </c>
      <c r="E55" s="50" t="s">
        <v>10</v>
      </c>
      <c r="F55" s="50" t="s">
        <v>9</v>
      </c>
      <c r="G55" s="50" t="s">
        <v>8</v>
      </c>
      <c r="H55" s="50" t="s">
        <v>7</v>
      </c>
      <c r="I55" s="50" t="s">
        <v>6</v>
      </c>
      <c r="J55" s="50" t="s">
        <v>5</v>
      </c>
      <c r="K55" s="50" t="s">
        <v>4</v>
      </c>
      <c r="L55" s="50" t="s">
        <v>3</v>
      </c>
      <c r="M55" s="50" t="s">
        <v>2</v>
      </c>
      <c r="N55" s="51" t="s">
        <v>23</v>
      </c>
    </row>
    <row r="56" spans="1:14" x14ac:dyDescent="0.25">
      <c r="A56" s="42" t="s">
        <v>27</v>
      </c>
      <c r="B56" s="17">
        <f>[3]TOTALS!$B$187</f>
        <v>747023.55000000016</v>
      </c>
      <c r="C56" s="17">
        <f>[3]TOTALS!$C$187</f>
        <v>920757.76000000024</v>
      </c>
      <c r="D56" s="17">
        <f>[3]TOTALS!$D$187</f>
        <v>1030665.1100000001</v>
      </c>
      <c r="E56" s="17">
        <f>[3]TOTALS!$E$187</f>
        <v>763352.91000000015</v>
      </c>
      <c r="F56" s="17">
        <f>[3]TOTALS!$F$187</f>
        <v>825488.38999999978</v>
      </c>
      <c r="G56" s="17">
        <f>[3]TOTALS!$G$187</f>
        <v>416010.04999999987</v>
      </c>
      <c r="H56" s="17">
        <f>[3]TOTALS!$H$187</f>
        <v>551208.65999999992</v>
      </c>
      <c r="I56" s="17">
        <f>[3]TOTALS!$I$187</f>
        <v>342218.25000000012</v>
      </c>
      <c r="J56" s="17">
        <f>[3]TOTALS!$J$187</f>
        <v>381430.59999999986</v>
      </c>
      <c r="K56" s="17">
        <f>[3]TOTALS!$K$187</f>
        <v>558374.96000000008</v>
      </c>
      <c r="L56" s="17">
        <f>[3]TOTALS!$L$187</f>
        <v>543393.60999999975</v>
      </c>
      <c r="M56" s="17">
        <f>[3]TOTALS!$M$187</f>
        <v>735554.89</v>
      </c>
      <c r="N56" s="38">
        <f>[3]TOTALS!$N$187</f>
        <v>7815478.7400000012</v>
      </c>
    </row>
    <row r="57" spans="1:14" ht="16.5" thickBot="1" x14ac:dyDescent="0.3">
      <c r="A57" s="43" t="s">
        <v>1</v>
      </c>
      <c r="B57" s="19">
        <v>33446.949999999997</v>
      </c>
      <c r="C57" s="19">
        <v>45745.95</v>
      </c>
      <c r="D57" s="19">
        <v>50346</v>
      </c>
      <c r="E57" s="19">
        <v>41024.81</v>
      </c>
      <c r="F57" s="19">
        <v>29761.19</v>
      </c>
      <c r="G57" s="19">
        <v>24954.53</v>
      </c>
      <c r="H57" s="19">
        <v>44968.38</v>
      </c>
      <c r="I57" s="19">
        <v>22272.52</v>
      </c>
      <c r="J57" s="19">
        <v>22234.62</v>
      </c>
      <c r="K57" s="19">
        <v>32874.93</v>
      </c>
      <c r="L57" s="19">
        <v>28753.8</v>
      </c>
      <c r="M57" s="19">
        <v>50931.41</v>
      </c>
      <c r="N57" s="31">
        <f>SUM(B57:M57)</f>
        <v>427315.08999999997</v>
      </c>
    </row>
    <row r="58" spans="1:14" ht="16.5" thickTop="1" x14ac:dyDescent="0.25">
      <c r="A58" s="44" t="s">
        <v>0</v>
      </c>
      <c r="B58" s="7">
        <f t="shared" ref="B58:M58" si="41">SUM(B56:B57)</f>
        <v>780470.50000000012</v>
      </c>
      <c r="C58" s="7">
        <f t="shared" si="41"/>
        <v>966503.7100000002</v>
      </c>
      <c r="D58" s="7">
        <f t="shared" si="41"/>
        <v>1081011.1100000001</v>
      </c>
      <c r="E58" s="7">
        <f t="shared" si="41"/>
        <v>804377.7200000002</v>
      </c>
      <c r="F58" s="7">
        <f t="shared" si="41"/>
        <v>855249.57999999973</v>
      </c>
      <c r="G58" s="7">
        <f t="shared" si="41"/>
        <v>440964.57999999984</v>
      </c>
      <c r="H58" s="7">
        <f t="shared" si="41"/>
        <v>596177.03999999992</v>
      </c>
      <c r="I58" s="7">
        <f t="shared" si="41"/>
        <v>364490.77000000014</v>
      </c>
      <c r="J58" s="7">
        <f t="shared" si="41"/>
        <v>403665.21999999986</v>
      </c>
      <c r="K58" s="7">
        <f t="shared" si="41"/>
        <v>591249.89000000013</v>
      </c>
      <c r="L58" s="7">
        <f t="shared" si="41"/>
        <v>572147.4099999998</v>
      </c>
      <c r="M58" s="7">
        <f t="shared" si="41"/>
        <v>786486.3</v>
      </c>
      <c r="N58" s="32">
        <f>SUM(N56:N57)</f>
        <v>8242793.830000001</v>
      </c>
    </row>
    <row r="59" spans="1:14" x14ac:dyDescent="0.25">
      <c r="A59" s="45" t="s">
        <v>22</v>
      </c>
      <c r="B59" s="8">
        <f>B58</f>
        <v>780470.50000000012</v>
      </c>
      <c r="C59" s="8">
        <f t="shared" ref="C59:M59" si="42">B59+C58</f>
        <v>1746974.2100000004</v>
      </c>
      <c r="D59" s="8">
        <f t="shared" si="42"/>
        <v>2827985.3200000003</v>
      </c>
      <c r="E59" s="8">
        <f t="shared" si="42"/>
        <v>3632363.0400000005</v>
      </c>
      <c r="F59" s="8">
        <f t="shared" si="42"/>
        <v>4487612.62</v>
      </c>
      <c r="G59" s="8">
        <f t="shared" si="42"/>
        <v>4928577.2</v>
      </c>
      <c r="H59" s="8">
        <f t="shared" si="42"/>
        <v>5524754.2400000002</v>
      </c>
      <c r="I59" s="8">
        <f t="shared" si="42"/>
        <v>5889245.0100000007</v>
      </c>
      <c r="J59" s="8">
        <f t="shared" si="42"/>
        <v>6292910.2300000004</v>
      </c>
      <c r="K59" s="8">
        <f t="shared" si="42"/>
        <v>6884160.120000001</v>
      </c>
      <c r="L59" s="8">
        <f t="shared" si="42"/>
        <v>7456307.5300000012</v>
      </c>
      <c r="M59" s="23">
        <f t="shared" si="42"/>
        <v>8242793.830000001</v>
      </c>
      <c r="N59" s="34" t="s">
        <v>15</v>
      </c>
    </row>
    <row r="60" spans="1:14" x14ac:dyDescent="0.25">
      <c r="A60" s="46" t="s">
        <v>24</v>
      </c>
      <c r="B60" s="10">
        <f t="shared" ref="B60:M60" si="43">B58-B68</f>
        <v>37994.95000000007</v>
      </c>
      <c r="C60" s="10">
        <f t="shared" si="43"/>
        <v>23716.940000000293</v>
      </c>
      <c r="D60" s="10">
        <f t="shared" si="43"/>
        <v>38480.630000000121</v>
      </c>
      <c r="E60" s="10">
        <f t="shared" si="43"/>
        <v>11776.120000000345</v>
      </c>
      <c r="F60" s="10">
        <f t="shared" si="43"/>
        <v>73477.989999999641</v>
      </c>
      <c r="G60" s="10">
        <f t="shared" si="43"/>
        <v>37907.099999999919</v>
      </c>
      <c r="H60" s="10">
        <f t="shared" si="43"/>
        <v>38191.259999999893</v>
      </c>
      <c r="I60" s="10">
        <f t="shared" si="43"/>
        <v>10168.800000000105</v>
      </c>
      <c r="J60" s="10">
        <f t="shared" si="43"/>
        <v>47625.169999999693</v>
      </c>
      <c r="K60" s="10">
        <f t="shared" si="43"/>
        <v>26653.710000000196</v>
      </c>
      <c r="L60" s="10">
        <f t="shared" si="43"/>
        <v>44021.159999999683</v>
      </c>
      <c r="M60" s="10">
        <f t="shared" si="43"/>
        <v>37582.419999999693</v>
      </c>
      <c r="N60" s="34"/>
    </row>
    <row r="61" spans="1:14" x14ac:dyDescent="0.25">
      <c r="A61" s="48"/>
      <c r="B61" s="15">
        <f t="shared" ref="B61:M61" si="44">(B58/B68)-1</f>
        <v>5.117333493338605E-2</v>
      </c>
      <c r="C61" s="15">
        <f t="shared" si="44"/>
        <v>2.5156207909027284E-2</v>
      </c>
      <c r="D61" s="15">
        <f t="shared" si="44"/>
        <v>3.6910796123677869E-2</v>
      </c>
      <c r="E61" s="15">
        <f t="shared" si="44"/>
        <v>1.4857552646878824E-2</v>
      </c>
      <c r="F61" s="15">
        <f t="shared" si="44"/>
        <v>9.3989076783923098E-2</v>
      </c>
      <c r="G61" s="15">
        <f t="shared" si="44"/>
        <v>9.4048868662603535E-2</v>
      </c>
      <c r="H61" s="15">
        <f t="shared" si="44"/>
        <v>6.8444862519614569E-2</v>
      </c>
      <c r="I61" s="15">
        <f t="shared" si="44"/>
        <v>2.8699321128746513E-2</v>
      </c>
      <c r="J61" s="15">
        <f t="shared" si="44"/>
        <v>0.13376351901983963</v>
      </c>
      <c r="K61" s="15">
        <f t="shared" si="44"/>
        <v>4.7208449054685797E-2</v>
      </c>
      <c r="L61" s="15">
        <f t="shared" si="44"/>
        <v>8.3353478453304763E-2</v>
      </c>
      <c r="M61" s="24">
        <f t="shared" si="44"/>
        <v>5.018323579789663E-2</v>
      </c>
      <c r="N61" s="35"/>
    </row>
    <row r="62" spans="1:14" x14ac:dyDescent="0.25">
      <c r="A62" s="46" t="s">
        <v>25</v>
      </c>
      <c r="B62" s="25">
        <f t="shared" ref="B62:M62" si="45">B59-B69</f>
        <v>37994.95000000007</v>
      </c>
      <c r="C62" s="25">
        <f t="shared" si="45"/>
        <v>61711.890000000596</v>
      </c>
      <c r="D62" s="25">
        <f t="shared" si="45"/>
        <v>100192.52000000048</v>
      </c>
      <c r="E62" s="25">
        <f t="shared" si="45"/>
        <v>111968.64000000106</v>
      </c>
      <c r="F62" s="25">
        <f t="shared" si="45"/>
        <v>185446.63000000082</v>
      </c>
      <c r="G62" s="25">
        <f t="shared" si="45"/>
        <v>223353.73000000138</v>
      </c>
      <c r="H62" s="25">
        <f t="shared" si="45"/>
        <v>261544.99000000115</v>
      </c>
      <c r="I62" s="25">
        <f t="shared" si="45"/>
        <v>271713.7900000019</v>
      </c>
      <c r="J62" s="25">
        <f t="shared" si="45"/>
        <v>319338.96000000183</v>
      </c>
      <c r="K62" s="25">
        <f t="shared" si="45"/>
        <v>345992.67000000272</v>
      </c>
      <c r="L62" s="25">
        <f t="shared" si="45"/>
        <v>390013.83000000287</v>
      </c>
      <c r="M62" s="28">
        <f t="shared" si="45"/>
        <v>427596.25000000279</v>
      </c>
      <c r="N62" s="39"/>
    </row>
    <row r="63" spans="1:14" ht="16.5" thickBot="1" x14ac:dyDescent="0.3">
      <c r="A63" s="12"/>
      <c r="B63" s="13">
        <f t="shared" ref="B63:M63" si="46">(B59/B69)-1</f>
        <v>5.117333493338605E-2</v>
      </c>
      <c r="C63" s="13">
        <f t="shared" si="46"/>
        <v>3.6618566301298783E-2</v>
      </c>
      <c r="D63" s="13">
        <f t="shared" si="46"/>
        <v>3.6730253118932188E-2</v>
      </c>
      <c r="E63" s="13">
        <f t="shared" si="46"/>
        <v>3.1805709042146191E-2</v>
      </c>
      <c r="F63" s="13">
        <f t="shared" si="46"/>
        <v>4.3105410258705623E-2</v>
      </c>
      <c r="G63" s="13">
        <f t="shared" si="46"/>
        <v>4.7469313928250267E-2</v>
      </c>
      <c r="H63" s="13">
        <f t="shared" si="46"/>
        <v>4.969306321993594E-2</v>
      </c>
      <c r="I63" s="13">
        <f t="shared" si="46"/>
        <v>4.8368897182560211E-2</v>
      </c>
      <c r="J63" s="13">
        <f t="shared" si="46"/>
        <v>5.3458633967214952E-2</v>
      </c>
      <c r="K63" s="13">
        <f t="shared" si="46"/>
        <v>5.2918906199014959E-2</v>
      </c>
      <c r="L63" s="13">
        <f t="shared" si="46"/>
        <v>5.5193549342564596E-2</v>
      </c>
      <c r="M63" s="13">
        <f t="shared" si="46"/>
        <v>5.4713427987319374E-2</v>
      </c>
      <c r="N63" s="36"/>
    </row>
    <row r="64" spans="1:14" ht="16.5" thickBot="1" x14ac:dyDescent="0.3">
      <c r="N64" s="37"/>
    </row>
    <row r="65" spans="1:14" x14ac:dyDescent="0.25">
      <c r="A65" s="2" t="s">
        <v>14</v>
      </c>
      <c r="B65" s="50" t="s">
        <v>13</v>
      </c>
      <c r="C65" s="50" t="s">
        <v>12</v>
      </c>
      <c r="D65" s="50" t="s">
        <v>11</v>
      </c>
      <c r="E65" s="50" t="s">
        <v>10</v>
      </c>
      <c r="F65" s="50" t="s">
        <v>9</v>
      </c>
      <c r="G65" s="50" t="s">
        <v>8</v>
      </c>
      <c r="H65" s="50" t="s">
        <v>7</v>
      </c>
      <c r="I65" s="50" t="s">
        <v>6</v>
      </c>
      <c r="J65" s="50" t="s">
        <v>5</v>
      </c>
      <c r="K65" s="50" t="s">
        <v>4</v>
      </c>
      <c r="L65" s="50" t="s">
        <v>3</v>
      </c>
      <c r="M65" s="50" t="s">
        <v>2</v>
      </c>
      <c r="N65" s="51" t="s">
        <v>23</v>
      </c>
    </row>
    <row r="66" spans="1:14" x14ac:dyDescent="0.25">
      <c r="A66" s="42" t="s">
        <v>27</v>
      </c>
      <c r="B66" s="10">
        <f>'[4]Totals 2012-2013'!E189</f>
        <v>710921.54</v>
      </c>
      <c r="C66" s="10">
        <f>'[4]Totals 2012-2013'!F189</f>
        <v>905677.97999999986</v>
      </c>
      <c r="D66" s="10">
        <f>'[4]Totals 2012-2013'!G189</f>
        <v>999339.49</v>
      </c>
      <c r="E66" s="10">
        <f>'[4]Totals 2012-2013'!H189</f>
        <v>761082.33999999985</v>
      </c>
      <c r="F66" s="10">
        <f>'[4]Totals 2012-2013'!I189</f>
        <v>750520.78</v>
      </c>
      <c r="G66" s="10">
        <f>'[4]Totals 2012-2013'!J189</f>
        <v>382476.16999999993</v>
      </c>
      <c r="H66" s="10">
        <f>'[4]Totals 2012-2013'!K189</f>
        <v>523432.60000000003</v>
      </c>
      <c r="I66" s="10">
        <f>'[4]Totals 2012-2013'!L189</f>
        <v>336172.61000000004</v>
      </c>
      <c r="J66" s="10">
        <f>'[4]Totals 2012-2013'!M189</f>
        <v>341291.97000000015</v>
      </c>
      <c r="K66" s="10">
        <f>'[4]Totals 2012-2013'!N189</f>
        <v>530565.67999999993</v>
      </c>
      <c r="L66" s="10">
        <f>'[4]Totals 2012-2013'!O189</f>
        <v>503888.32000000007</v>
      </c>
      <c r="M66" s="10">
        <f>'[4]Totals 2012-2013'!P189</f>
        <v>711472.33000000031</v>
      </c>
      <c r="N66" s="40">
        <f>'[4]Totals 2012-2013'!Q189</f>
        <v>7456841.8099999996</v>
      </c>
    </row>
    <row r="67" spans="1:14" ht="16.5" thickBot="1" x14ac:dyDescent="0.3">
      <c r="A67" s="43" t="s">
        <v>1</v>
      </c>
      <c r="B67" s="26">
        <f>'[4]Totals 2012-2013'!E190</f>
        <v>31554.01</v>
      </c>
      <c r="C67" s="26">
        <f>'[4]Totals 2012-2013'!F190</f>
        <v>37108.79</v>
      </c>
      <c r="D67" s="26">
        <f>'[4]Totals 2012-2013'!G190</f>
        <v>43190.99</v>
      </c>
      <c r="E67" s="26">
        <f>'[4]Totals 2012-2013'!H190</f>
        <v>31519.26</v>
      </c>
      <c r="F67" s="26">
        <f>'[4]Totals 2012-2013'!I190</f>
        <v>31250.81</v>
      </c>
      <c r="G67" s="26">
        <f>'[4]Totals 2012-2013'!J190</f>
        <v>20581.310000000001</v>
      </c>
      <c r="H67" s="26">
        <f>'[4]Totals 2012-2013'!K190</f>
        <v>34553.18</v>
      </c>
      <c r="I67" s="26">
        <f>'[4]Totals 2012-2013'!L190</f>
        <v>18149.36</v>
      </c>
      <c r="J67" s="26">
        <f>'[4]Totals 2012-2013'!M190</f>
        <v>14748.08</v>
      </c>
      <c r="K67" s="26">
        <f>'[4]Totals 2012-2013'!N190</f>
        <v>34030.5</v>
      </c>
      <c r="L67" s="26">
        <f>'[4]Totals 2012-2013'!O190</f>
        <v>24237.93</v>
      </c>
      <c r="M67" s="26">
        <f>'[4]Totals 2012-2013'!P190</f>
        <v>37431.550000000003</v>
      </c>
      <c r="N67" s="41">
        <f>'[4]Totals 2012-2013'!Q190</f>
        <v>358355.77</v>
      </c>
    </row>
    <row r="68" spans="1:14" ht="16.5" thickTop="1" x14ac:dyDescent="0.25">
      <c r="A68" s="42" t="s">
        <v>0</v>
      </c>
      <c r="B68" s="7">
        <f>'[4]Totals 2012-2013'!E191</f>
        <v>742475.55</v>
      </c>
      <c r="C68" s="7">
        <f>'[4]Totals 2012-2013'!F191</f>
        <v>942786.7699999999</v>
      </c>
      <c r="D68" s="7">
        <f>'[4]Totals 2012-2013'!G191</f>
        <v>1042530.48</v>
      </c>
      <c r="E68" s="7">
        <f>'[4]Totals 2012-2013'!H191</f>
        <v>792601.59999999986</v>
      </c>
      <c r="F68" s="7">
        <f>'[4]Totals 2012-2013'!I191</f>
        <v>781771.59000000008</v>
      </c>
      <c r="G68" s="7">
        <f>'[4]Totals 2012-2013'!J191</f>
        <v>403057.47999999992</v>
      </c>
      <c r="H68" s="7">
        <f>'[4]Totals 2012-2013'!K191</f>
        <v>557985.78</v>
      </c>
      <c r="I68" s="7">
        <f>'[4]Totals 2012-2013'!L191</f>
        <v>354321.97000000003</v>
      </c>
      <c r="J68" s="7">
        <f>'[4]Totals 2012-2013'!M191</f>
        <v>356040.05000000016</v>
      </c>
      <c r="K68" s="7">
        <f>'[4]Totals 2012-2013'!N191</f>
        <v>564596.17999999993</v>
      </c>
      <c r="L68" s="7">
        <f>'[4]Totals 2012-2013'!O191</f>
        <v>528126.25000000012</v>
      </c>
      <c r="M68" s="7">
        <f>'[4]Totals 2012-2013'!P191</f>
        <v>748903.88000000035</v>
      </c>
      <c r="N68" s="32">
        <f>'[4]Totals 2012-2013'!Q191</f>
        <v>7815197.5800000001</v>
      </c>
    </row>
    <row r="69" spans="1:14" x14ac:dyDescent="0.25">
      <c r="A69" s="49" t="s">
        <v>22</v>
      </c>
      <c r="B69" s="10">
        <f>B68</f>
        <v>742475.55</v>
      </c>
      <c r="C69" s="10">
        <f t="shared" ref="C69:M69" si="47">B69+C68</f>
        <v>1685262.3199999998</v>
      </c>
      <c r="D69" s="10">
        <f t="shared" si="47"/>
        <v>2727792.8</v>
      </c>
      <c r="E69" s="10">
        <f t="shared" si="47"/>
        <v>3520394.3999999994</v>
      </c>
      <c r="F69" s="10">
        <f t="shared" si="47"/>
        <v>4302165.9899999993</v>
      </c>
      <c r="G69" s="10">
        <f t="shared" si="47"/>
        <v>4705223.4699999988</v>
      </c>
      <c r="H69" s="10">
        <f t="shared" si="47"/>
        <v>5263209.2499999991</v>
      </c>
      <c r="I69" s="10">
        <f t="shared" si="47"/>
        <v>5617531.2199999988</v>
      </c>
      <c r="J69" s="10">
        <f t="shared" si="47"/>
        <v>5973571.2699999986</v>
      </c>
      <c r="K69" s="10">
        <f t="shared" si="47"/>
        <v>6538167.4499999983</v>
      </c>
      <c r="L69" s="10">
        <f t="shared" si="47"/>
        <v>7066293.6999999983</v>
      </c>
      <c r="M69" s="10">
        <f t="shared" si="47"/>
        <v>7815197.5799999982</v>
      </c>
      <c r="N69" s="34"/>
    </row>
    <row r="70" spans="1:14" x14ac:dyDescent="0.25">
      <c r="A70" s="9" t="s">
        <v>15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35"/>
    </row>
    <row r="71" spans="1:14" ht="16.5" thickBot="1" x14ac:dyDescent="0.3">
      <c r="A71" s="1" t="s">
        <v>26</v>
      </c>
      <c r="H71" s="27"/>
      <c r="I71" s="27"/>
      <c r="J71" s="27"/>
      <c r="K71" s="27"/>
      <c r="L71" s="27"/>
      <c r="M71" s="27"/>
      <c r="N71" s="36"/>
    </row>
    <row r="73" spans="1:14" ht="8.1" customHeight="1" x14ac:dyDescent="0.25"/>
    <row r="101" spans="8:14" x14ac:dyDescent="0.25">
      <c r="H101" s="29"/>
      <c r="N101" s="1"/>
    </row>
    <row r="102" spans="8:14" x14ac:dyDescent="0.25">
      <c r="H102" s="29"/>
      <c r="N102" s="1"/>
    </row>
    <row r="103" spans="8:14" x14ac:dyDescent="0.25">
      <c r="H103" s="29"/>
      <c r="N103" s="1"/>
    </row>
    <row r="104" spans="8:14" x14ac:dyDescent="0.25">
      <c r="H104" s="29"/>
      <c r="N104" s="1"/>
    </row>
    <row r="105" spans="8:14" x14ac:dyDescent="0.25">
      <c r="H105" s="29"/>
      <c r="N105" s="1"/>
    </row>
    <row r="106" spans="8:14" x14ac:dyDescent="0.25">
      <c r="H106" s="29"/>
      <c r="N106" s="1"/>
    </row>
    <row r="107" spans="8:14" x14ac:dyDescent="0.25">
      <c r="H107" s="29"/>
      <c r="N107" s="1"/>
    </row>
    <row r="108" spans="8:14" x14ac:dyDescent="0.25">
      <c r="H108" s="29"/>
      <c r="N108" s="1"/>
    </row>
  </sheetData>
  <mergeCells count="2">
    <mergeCell ref="E2:H2"/>
    <mergeCell ref="E1:H1"/>
  </mergeCells>
  <pageMargins left="0.7" right="0.7" top="0.5" bottom="0.5" header="0.3" footer="0.3"/>
  <pageSetup paperSize="5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Lodging Tax Reported for Month</vt:lpstr>
    </vt:vector>
  </TitlesOfParts>
  <Company>City of Santa 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TAPIA, DAVID C.</dc:creator>
  <cp:lastModifiedBy>City of Santa Fe ITT Department - EUS Division</cp:lastModifiedBy>
  <cp:lastPrinted>2017-08-01T20:15:28Z</cp:lastPrinted>
  <dcterms:created xsi:type="dcterms:W3CDTF">2015-01-06T19:32:09Z</dcterms:created>
  <dcterms:modified xsi:type="dcterms:W3CDTF">2018-09-20T21:45:41Z</dcterms:modified>
</cp:coreProperties>
</file>