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95" windowWidth="22755" windowHeight="8610"/>
  </bookViews>
  <sheets>
    <sheet name="Lodging Tax Reported for Month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N46" i="1" l="1"/>
  <c r="N36" i="1"/>
  <c r="N26" i="1"/>
  <c r="N16" i="1"/>
  <c r="C21" i="1"/>
  <c r="C20" i="1"/>
  <c r="C19" i="1"/>
  <c r="B21" i="1"/>
  <c r="B20" i="1"/>
  <c r="B19" i="1"/>
  <c r="D11" i="1"/>
  <c r="D10" i="1"/>
  <c r="D9" i="1"/>
  <c r="D8" i="1"/>
  <c r="D7" i="1"/>
  <c r="C11" i="1"/>
  <c r="C10" i="1"/>
  <c r="C9" i="1"/>
  <c r="C8" i="1"/>
  <c r="B11" i="1"/>
  <c r="B10" i="1"/>
  <c r="B9" i="1"/>
  <c r="B8" i="1"/>
  <c r="N5" i="1"/>
  <c r="N4" i="1"/>
  <c r="N6" i="1"/>
  <c r="C6" i="1"/>
  <c r="D6" i="1"/>
  <c r="M6" i="1" l="1"/>
  <c r="L6" i="1"/>
  <c r="K6" i="1"/>
  <c r="J6" i="1"/>
  <c r="I6" i="1"/>
  <c r="H6" i="1"/>
  <c r="G6" i="1"/>
  <c r="F6" i="1"/>
  <c r="E6" i="1"/>
  <c r="C7" i="1"/>
  <c r="B6" i="1"/>
  <c r="B7" i="1" l="1"/>
  <c r="M19" i="1"/>
  <c r="M18" i="1"/>
  <c r="M17" i="1"/>
  <c r="L19" i="1" l="1"/>
  <c r="L18" i="1"/>
  <c r="L17" i="1"/>
  <c r="L16" i="1"/>
  <c r="K19" i="1" l="1"/>
  <c r="K18" i="1"/>
  <c r="K17" i="1"/>
  <c r="K16" i="1"/>
  <c r="J16" i="1" l="1"/>
  <c r="J19" i="1" s="1"/>
  <c r="F7" i="1" l="1"/>
  <c r="J18" i="1"/>
  <c r="I16" i="1"/>
  <c r="I19" i="1" s="1"/>
  <c r="G7" i="1" l="1"/>
  <c r="I18" i="1"/>
  <c r="H16" i="1"/>
  <c r="H19" i="1" s="1"/>
  <c r="H7" i="1" l="1"/>
  <c r="H18" i="1"/>
  <c r="G16" i="1"/>
  <c r="I7" i="1" l="1"/>
  <c r="F16" i="1"/>
  <c r="J7" i="1" l="1"/>
  <c r="E16" i="1"/>
  <c r="K7" i="1" l="1"/>
  <c r="D16" i="1"/>
  <c r="L7" i="1" l="1"/>
  <c r="M7" i="1" s="1"/>
  <c r="C16" i="1"/>
  <c r="N15" i="1" l="1"/>
  <c r="N14" i="1"/>
  <c r="M16" i="1" l="1"/>
  <c r="B16" i="1"/>
  <c r="B17" i="1" l="1"/>
  <c r="C17" i="1" s="1"/>
  <c r="B24" i="1"/>
  <c r="B26" i="1" s="1"/>
  <c r="C24" i="1"/>
  <c r="C26" i="1" s="1"/>
  <c r="D24" i="1"/>
  <c r="D26" i="1" s="1"/>
  <c r="E24" i="1"/>
  <c r="E26" i="1" s="1"/>
  <c r="F24" i="1"/>
  <c r="F26" i="1" s="1"/>
  <c r="G25" i="1"/>
  <c r="N25" i="1" s="1"/>
  <c r="B34" i="1"/>
  <c r="C34" i="1"/>
  <c r="C36" i="1" s="1"/>
  <c r="D34" i="1"/>
  <c r="D36" i="1" s="1"/>
  <c r="E34" i="1"/>
  <c r="F34" i="1"/>
  <c r="G34" i="1"/>
  <c r="G36" i="1" s="1"/>
  <c r="H34" i="1"/>
  <c r="I34" i="1"/>
  <c r="J34" i="1"/>
  <c r="K34" i="1"/>
  <c r="K36" i="1" s="1"/>
  <c r="L34" i="1"/>
  <c r="M34" i="1"/>
  <c r="N34" i="1"/>
  <c r="N35" i="1"/>
  <c r="B36" i="1"/>
  <c r="E36" i="1"/>
  <c r="F36" i="1"/>
  <c r="H36" i="1"/>
  <c r="I36" i="1"/>
  <c r="J36" i="1"/>
  <c r="L36" i="1"/>
  <c r="M36" i="1"/>
  <c r="B3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46" i="1"/>
  <c r="B47" i="1" s="1"/>
  <c r="C46" i="1"/>
  <c r="D46" i="1"/>
  <c r="E46" i="1"/>
  <c r="F46" i="1"/>
  <c r="G46" i="1"/>
  <c r="H46" i="1"/>
  <c r="I46" i="1"/>
  <c r="J46" i="1"/>
  <c r="K46" i="1"/>
  <c r="L46" i="1"/>
  <c r="M46" i="1"/>
  <c r="G24" i="1"/>
  <c r="F19" i="1" l="1"/>
  <c r="F18" i="1"/>
  <c r="M28" i="1"/>
  <c r="M29" i="1"/>
  <c r="E19" i="1"/>
  <c r="E18" i="1"/>
  <c r="C18" i="1"/>
  <c r="D19" i="1"/>
  <c r="D18" i="1"/>
  <c r="N24" i="1"/>
  <c r="B18" i="1"/>
  <c r="D17" i="1"/>
  <c r="K29" i="1"/>
  <c r="K28" i="1"/>
  <c r="L29" i="1"/>
  <c r="L28" i="1"/>
  <c r="H26" i="1"/>
  <c r="D28" i="1"/>
  <c r="M38" i="1"/>
  <c r="K38" i="1"/>
  <c r="I38" i="1"/>
  <c r="G38" i="1"/>
  <c r="E38" i="1"/>
  <c r="C38" i="1"/>
  <c r="L26" i="1"/>
  <c r="J26" i="1"/>
  <c r="E28" i="1"/>
  <c r="C28" i="1"/>
  <c r="B40" i="1"/>
  <c r="L38" i="1"/>
  <c r="J38" i="1"/>
  <c r="H38" i="1"/>
  <c r="F38" i="1"/>
  <c r="D38" i="1"/>
  <c r="B38" i="1"/>
  <c r="F28" i="1"/>
  <c r="B28" i="1"/>
  <c r="C47" i="1"/>
  <c r="D47" i="1" s="1"/>
  <c r="D29" i="1"/>
  <c r="M39" i="1"/>
  <c r="K39" i="1"/>
  <c r="I39" i="1"/>
  <c r="G39" i="1"/>
  <c r="E39" i="1"/>
  <c r="C39" i="1"/>
  <c r="E29" i="1"/>
  <c r="C29" i="1"/>
  <c r="G26" i="1"/>
  <c r="C37" i="1"/>
  <c r="D37" i="1" s="1"/>
  <c r="B41" i="1"/>
  <c r="L39" i="1"/>
  <c r="J39" i="1"/>
  <c r="H39" i="1"/>
  <c r="F39" i="1"/>
  <c r="D39" i="1"/>
  <c r="B39" i="1"/>
  <c r="F29" i="1"/>
  <c r="B27" i="1"/>
  <c r="B29" i="1"/>
  <c r="M26" i="1"/>
  <c r="K26" i="1"/>
  <c r="I26" i="1"/>
  <c r="G19" i="1" l="1"/>
  <c r="G18" i="1"/>
  <c r="E17" i="1"/>
  <c r="H28" i="1"/>
  <c r="H29" i="1"/>
  <c r="J29" i="1"/>
  <c r="J28" i="1"/>
  <c r="I29" i="1"/>
  <c r="I28" i="1"/>
  <c r="B31" i="1"/>
  <c r="B30" i="1"/>
  <c r="G29" i="1"/>
  <c r="G28" i="1"/>
  <c r="D40" i="1"/>
  <c r="C40" i="1"/>
  <c r="C27" i="1"/>
  <c r="C41" i="1"/>
  <c r="D41" i="1"/>
  <c r="E37" i="1"/>
  <c r="E47" i="1"/>
  <c r="D27" i="1" l="1"/>
  <c r="D30" i="1" s="1"/>
  <c r="F17" i="1"/>
  <c r="D31" i="1"/>
  <c r="E40" i="1"/>
  <c r="C31" i="1"/>
  <c r="C30" i="1"/>
  <c r="E41" i="1"/>
  <c r="F47" i="1"/>
  <c r="F37" i="1"/>
  <c r="F40" i="1" s="1"/>
  <c r="E27" i="1"/>
  <c r="E21" i="1" s="1"/>
  <c r="E20" i="1" l="1"/>
  <c r="D20" i="1"/>
  <c r="D21" i="1"/>
  <c r="G17" i="1"/>
  <c r="H17" i="1" s="1"/>
  <c r="I17" i="1" s="1"/>
  <c r="J17" i="1" s="1"/>
  <c r="E31" i="1"/>
  <c r="E30" i="1"/>
  <c r="F41" i="1"/>
  <c r="F27" i="1"/>
  <c r="F21" i="1" s="1"/>
  <c r="G37" i="1"/>
  <c r="G47" i="1"/>
  <c r="F20" i="1" l="1"/>
  <c r="G40" i="1"/>
  <c r="F31" i="1"/>
  <c r="F30" i="1"/>
  <c r="G41" i="1"/>
  <c r="H47" i="1"/>
  <c r="H37" i="1"/>
  <c r="G27" i="1"/>
  <c r="H27" i="1" s="1"/>
  <c r="H20" i="1" s="1"/>
  <c r="G21" i="1" l="1"/>
  <c r="H21" i="1"/>
  <c r="G20" i="1"/>
  <c r="I27" i="1"/>
  <c r="H30" i="1"/>
  <c r="H31" i="1"/>
  <c r="G31" i="1"/>
  <c r="G30" i="1"/>
  <c r="H40" i="1"/>
  <c r="H41" i="1"/>
  <c r="I37" i="1"/>
  <c r="I47" i="1"/>
  <c r="I20" i="1" l="1"/>
  <c r="I21" i="1"/>
  <c r="J27" i="1"/>
  <c r="I30" i="1"/>
  <c r="I31" i="1"/>
  <c r="I40" i="1"/>
  <c r="I41" i="1"/>
  <c r="J47" i="1"/>
  <c r="J37" i="1"/>
  <c r="J40" i="1" l="1"/>
  <c r="J20" i="1"/>
  <c r="J21" i="1"/>
  <c r="K27" i="1"/>
  <c r="J30" i="1"/>
  <c r="J31" i="1"/>
  <c r="J41" i="1"/>
  <c r="K37" i="1"/>
  <c r="K47" i="1"/>
  <c r="K21" i="1" l="1"/>
  <c r="K20" i="1"/>
  <c r="K40" i="1"/>
  <c r="L27" i="1"/>
  <c r="K30" i="1"/>
  <c r="K31" i="1"/>
  <c r="K41" i="1"/>
  <c r="L47" i="1"/>
  <c r="L37" i="1"/>
  <c r="M27" i="1" l="1"/>
  <c r="L21" i="1"/>
  <c r="L20" i="1"/>
  <c r="L31" i="1"/>
  <c r="L30" i="1"/>
  <c r="L41" i="1"/>
  <c r="L40" i="1"/>
  <c r="M37" i="1"/>
  <c r="M47" i="1"/>
  <c r="M21" i="1" l="1"/>
  <c r="M30" i="1"/>
  <c r="M20" i="1"/>
  <c r="M31" i="1"/>
  <c r="M40" i="1"/>
  <c r="M41" i="1"/>
</calcChain>
</file>

<file path=xl/sharedStrings.xml><?xml version="1.0" encoding="utf-8"?>
<sst xmlns="http://schemas.openxmlformats.org/spreadsheetml/2006/main" count="105" uniqueCount="28">
  <si>
    <t xml:space="preserve">COMBINED Monthly TOTAL </t>
  </si>
  <si>
    <t>SHORT TERM TOTALS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</si>
  <si>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</si>
  <si>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</si>
  <si>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</si>
  <si>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</si>
  <si>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</si>
  <si>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</si>
  <si>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</si>
  <si>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</si>
  <si>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</si>
  <si>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 xml:space="preserve">August </t>
  </si>
  <si>
    <t xml:space="preserve">July </t>
  </si>
  <si>
    <t xml:space="preserve">June </t>
  </si>
  <si>
    <t>Fiscal 2012-2013</t>
  </si>
  <si>
    <t xml:space="preserve"> </t>
  </si>
  <si>
    <t>Fiscal 2013-2014</t>
  </si>
  <si>
    <t>Fiscal 2014-2015</t>
  </si>
  <si>
    <t>Fiscal 2015-2016</t>
  </si>
  <si>
    <t>Fiscal 2016-2017</t>
  </si>
  <si>
    <t>City of Santa Fe</t>
  </si>
  <si>
    <t xml:space="preserve">LODGERS TAX </t>
  </si>
  <si>
    <t>Fiscal Year to Date TOTALS</t>
  </si>
  <si>
    <t xml:space="preserve">FYTD TOTAL </t>
  </si>
  <si>
    <t>Monthly Gain/Decline Prior Year</t>
  </si>
  <si>
    <t>FYTD Gain/Decline Over Prior Year</t>
  </si>
  <si>
    <t xml:space="preserve">Note: actuals represent the amount paid for a specific month even though cash may have been deposited  the following month.   </t>
  </si>
  <si>
    <t xml:space="preserve">HOTEL/MOTEL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</si>
</sst>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1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10" fontId="0" fillId="0" borderId="0" xfId="0"/>
    <xf numFmtId="10" fontId="4" fillId="0" borderId="0" xfId="0" applyFont="1"/>
    <xf numFmtId="10" fontId="5" fillId="0" borderId="11" xfId="0" applyFont="1" applyBorder="1"/>
    <xf numFmtId="44" fontId="6" fillId="0" borderId="0" xfId="13" applyFont="1"/>
    <xf numFmtId="44" fontId="6" fillId="0" borderId="5" xfId="13" applyFont="1" applyBorder="1"/>
    <xf numFmtId="43" fontId="4" fillId="0" borderId="5" xfId="12" applyFont="1" applyFill="1" applyBorder="1"/>
    <xf numFmtId="44" fontId="6" fillId="0" borderId="5" xfId="13" applyFont="1" applyFill="1" applyBorder="1"/>
    <xf numFmtId="44" fontId="4" fillId="0" borderId="4" xfId="0" applyNumberFormat="1" applyFont="1" applyBorder="1"/>
    <xf numFmtId="44" fontId="4" fillId="0" borderId="7" xfId="0" applyNumberFormat="1" applyFont="1" applyBorder="1"/>
    <xf numFmtId="0" fontId="7" fillId="0" borderId="14" xfId="3" applyFont="1" applyFill="1" applyBorder="1" applyAlignment="1">
      <alignment horizontal="left"/>
    </xf>
    <xf numFmtId="44" fontId="4" fillId="0" borderId="0" xfId="0" applyNumberFormat="1" applyFont="1" applyBorder="1"/>
    <xf numFmtId="10" fontId="4" fillId="0" borderId="2" xfId="0" applyFont="1" applyBorder="1"/>
    <xf numFmtId="10" fontId="4" fillId="0" borderId="24" xfId="0" applyFont="1" applyBorder="1"/>
    <xf numFmtId="10" fontId="4" fillId="0" borderId="1" xfId="0" applyFont="1" applyBorder="1"/>
    <xf numFmtId="10" fontId="4" fillId="0" borderId="14" xfId="0" applyFont="1" applyBorder="1"/>
    <xf numFmtId="10" fontId="4" fillId="0" borderId="0" xfId="0" applyFont="1" applyBorder="1"/>
    <xf numFmtId="10" fontId="4" fillId="0" borderId="0" xfId="0" applyFont="1" applyBorder="1" applyAlignment="1">
      <alignment horizontal="center"/>
    </xf>
    <xf numFmtId="44" fontId="4" fillId="0" borderId="0" xfId="2" applyFont="1" applyBorder="1"/>
    <xf numFmtId="44" fontId="4" fillId="0" borderId="0" xfId="2" applyFont="1" applyFill="1" applyBorder="1"/>
    <xf numFmtId="44" fontId="4" fillId="0" borderId="5" xfId="2" applyFont="1" applyBorder="1"/>
    <xf numFmtId="43" fontId="4" fillId="0" borderId="5" xfId="1" applyFont="1" applyFill="1" applyBorder="1"/>
    <xf numFmtId="44" fontId="4" fillId="0" borderId="5" xfId="2" applyFont="1" applyFill="1" applyBorder="1"/>
    <xf numFmtId="44" fontId="4" fillId="0" borderId="4" xfId="0" applyNumberFormat="1" applyFont="1" applyFill="1" applyBorder="1"/>
    <xf numFmtId="44" fontId="4" fillId="0" borderId="8" xfId="0" applyNumberFormat="1" applyFont="1" applyBorder="1"/>
    <xf numFmtId="10" fontId="4" fillId="0" borderId="10" xfId="0" applyFont="1" applyBorder="1"/>
    <xf numFmtId="44" fontId="4" fillId="0" borderId="9" xfId="0" applyNumberFormat="1" applyFont="1" applyBorder="1"/>
    <xf numFmtId="44" fontId="4" fillId="0" borderId="5" xfId="0" applyNumberFormat="1" applyFont="1" applyBorder="1"/>
    <xf numFmtId="0" fontId="7" fillId="0" borderId="27" xfId="3" applyFont="1" applyFill="1" applyBorder="1" applyAlignment="1">
      <alignment horizontal="left"/>
    </xf>
    <xf numFmtId="10" fontId="4" fillId="0" borderId="6" xfId="0" applyFont="1" applyBorder="1"/>
    <xf numFmtId="44" fontId="4" fillId="0" borderId="28" xfId="0" applyNumberFormat="1" applyFont="1" applyBorder="1"/>
    <xf numFmtId="10" fontId="5" fillId="0" borderId="0" xfId="0" applyFont="1"/>
    <xf numFmtId="43" fontId="5" fillId="0" borderId="15" xfId="0" applyNumberFormat="1" applyFont="1" applyBorder="1"/>
    <xf numFmtId="44" fontId="5" fillId="0" borderId="17" xfId="2" applyFont="1" applyBorder="1"/>
    <xf numFmtId="44" fontId="5" fillId="0" borderId="19" xfId="0" applyNumberFormat="1" applyFont="1" applyBorder="1"/>
    <xf numFmtId="10" fontId="5" fillId="0" borderId="21" xfId="0" applyFont="1" applyBorder="1"/>
    <xf numFmtId="10" fontId="5" fillId="0" borderId="15" xfId="0" applyFont="1" applyBorder="1"/>
    <xf numFmtId="10" fontId="5" fillId="0" borderId="23" xfId="0" applyFont="1" applyBorder="1"/>
    <xf numFmtId="10" fontId="5" fillId="0" borderId="25" xfId="0" applyFont="1" applyBorder="1"/>
    <xf numFmtId="10" fontId="5" fillId="0" borderId="3" xfId="0" applyFont="1" applyBorder="1"/>
    <xf numFmtId="44" fontId="5" fillId="0" borderId="15" xfId="2" applyFont="1" applyBorder="1"/>
    <xf numFmtId="10" fontId="5" fillId="0" borderId="26" xfId="0" applyFont="1" applyBorder="1"/>
    <xf numFmtId="44" fontId="5" fillId="0" borderId="15" xfId="0" applyNumberFormat="1" applyFont="1" applyBorder="1"/>
    <xf numFmtId="44" fontId="5" fillId="0" borderId="17" xfId="0" applyNumberFormat="1" applyFont="1" applyBorder="1"/>
    <xf numFmtId="0" fontId="8" fillId="0" borderId="14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/>
    </xf>
    <xf numFmtId="0" fontId="8" fillId="0" borderId="20" xfId="3" applyFont="1" applyFill="1" applyBorder="1" applyAlignment="1">
      <alignment horizontal="left"/>
    </xf>
    <xf numFmtId="0" fontId="3" fillId="0" borderId="14" xfId="3" applyFont="1" applyFill="1" applyBorder="1" applyAlignment="1">
      <alignment horizontal="left"/>
    </xf>
    <xf numFmtId="10" fontId="3" fillId="0" borderId="22" xfId="0" applyFont="1" applyBorder="1"/>
    <xf numFmtId="10" fontId="3" fillId="0" borderId="14" xfId="0" applyFont="1" applyBorder="1"/>
    <xf numFmtId="0" fontId="8" fillId="0" borderId="9" xfId="3" applyFont="1" applyFill="1" applyBorder="1" applyAlignment="1">
      <alignment horizontal="left"/>
    </xf>
    <xf numFmtId="10" fontId="9" fillId="0" borderId="12" xfId="0" applyFont="1" applyBorder="1" applyAlignment="1" applyProtection="1">
      <alignment horizontal="center"/>
      <protection locked="0"/>
    </xf>
    <xf numFmtId="10" fontId="9" fillId="0" borderId="13" xfId="0" applyFont="1" applyBorder="1" applyAlignment="1" applyProtection="1">
      <alignment horizontal="center"/>
      <protection locked="0"/>
    </xf>
    <xf numFmtId="10" fontId="5" fillId="0" borderId="2" xfId="0" applyFont="1" applyBorder="1" applyAlignment="1">
      <alignment horizontal="center"/>
    </xf>
    <xf numFmtId="10" fontId="5" fillId="0" borderId="0" xfId="0" applyFont="1" applyAlignment="1">
      <alignment horizontal="center"/>
    </xf>
    <xf numFmtId="10" fontId="4" fillId="0" borderId="0" xfId="0" applyFont="1" applyAlignment="1">
      <alignment horizontal="center"/>
    </xf>
  </cellXfs>
  <cellStyles count="14">
    <cellStyle name="Comma" xfId="1" builtinId="3"/>
    <cellStyle name="Comma 2" xfId="5"/>
    <cellStyle name="Comma 3" xfId="6"/>
    <cellStyle name="Comma 4" xfId="12"/>
    <cellStyle name="Currency" xfId="2" builtinId="4"/>
    <cellStyle name="Currency 2" xfId="7"/>
    <cellStyle name="Currency 3" xfId="8"/>
    <cellStyle name="Currency 4" xfId="13"/>
    <cellStyle name="Normal" xfId="0" builtinId="0"/>
    <cellStyle name="Normal 2" xfId="3"/>
    <cellStyle name="Normal 3" xfId="9"/>
    <cellStyle name="Normal 4" xfId="4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City of Santa Fe</a:t>
            </a:r>
          </a:p>
          <a:p>
            <a:pPr>
              <a:defRPr/>
            </a:pPr>
            <a:r>
              <a:rPr lang="en-US"/>
              <a:t>Lodgers Tax Received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'Lodging Tax Reported for Month'!$A$3</c:f>
              <c:strCache>
                <c:ptCount val="1"/>
                <c:pt idx="0">
                  <c:v>Fiscal 2016-2017</c:v>
                </c:pt>
              </c:strCache>
            </c:strRef>
          </c:tx>
          <c:marker>
            <c:symbol val="none"/>
          </c:marker>
          <c:val>
            <c:numRef>
              <c:f>'Lodging Tax Reported for Month'!$B$6:$D$6</c:f>
              <c:numCache>
                <c:formatCode>_("$"* #,##0.00_);_("$"* \(#,##0.00\);_("$"* "-"??_);_(@_)</c:formatCode>
                <c:ptCount val="3"/>
                <c:pt idx="0">
                  <c:v>925792.95000000007</c:v>
                </c:pt>
                <c:pt idx="1">
                  <c:v>1174542.57</c:v>
                </c:pt>
                <c:pt idx="2">
                  <c:v>1342855.03</c:v>
                </c:pt>
              </c:numCache>
            </c:numRef>
          </c:val>
          <c:smooth val="0"/>
        </c:ser>
        <c:ser>
          <c:idx val="3"/>
          <c:order val="1"/>
          <c:tx>
            <c:v>Fiscal 2015-2016</c:v>
          </c:tx>
          <c:marker>
            <c:symbol val="none"/>
          </c:marker>
          <c:val>
            <c:numRef>
              <c:f>'Lodging Tax Reported for Month'!$B$16:$M$16</c:f>
              <c:numCache>
                <c:formatCode>_("$"* #,##0.00_);_("$"* \(#,##0.00\);_("$"* "-"??_);_(@_)</c:formatCode>
                <c:ptCount val="12"/>
                <c:pt idx="0">
                  <c:v>919757.78999999992</c:v>
                </c:pt>
                <c:pt idx="1">
                  <c:v>1099461.3199999998</c:v>
                </c:pt>
                <c:pt idx="2">
                  <c:v>1290799.1400000006</c:v>
                </c:pt>
                <c:pt idx="3">
                  <c:v>1007767.4400000001</c:v>
                </c:pt>
                <c:pt idx="4">
                  <c:v>991844.89</c:v>
                </c:pt>
                <c:pt idx="5">
                  <c:v>523581.6</c:v>
                </c:pt>
                <c:pt idx="6">
                  <c:v>671511.45</c:v>
                </c:pt>
                <c:pt idx="7">
                  <c:v>397172.25</c:v>
                </c:pt>
                <c:pt idx="8">
                  <c:v>419007.16000000003</c:v>
                </c:pt>
                <c:pt idx="9">
                  <c:v>660787.24</c:v>
                </c:pt>
                <c:pt idx="10">
                  <c:v>800986.42</c:v>
                </c:pt>
                <c:pt idx="11">
                  <c:v>803152.47000000009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'Lodging Tax Reported for Month'!$A$23</c:f>
              <c:strCache>
                <c:ptCount val="1"/>
                <c:pt idx="0">
                  <c:v>Fiscal 2014-2015</c:v>
                </c:pt>
              </c:strCache>
            </c:strRef>
          </c:tx>
          <c:marker>
            <c:symbol val="none"/>
          </c:marker>
          <c:cat>
            <c:strRef>
              <c:f>'Lodging Tax Reported for Month'!$B$23:$M$23</c:f>
              <c:strCache>
                <c:ptCount val="12"/>
                <c:pt idx="0">
                  <c:v>June </c:v>
                </c:pt>
                <c:pt idx="1">
                  <c:v>July </c:v>
                </c:pt>
                <c:pt idx="2">
                  <c:v>August 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'Lodging Tax Reported for Month'!$B$26:$M$26</c:f>
              <c:numCache>
                <c:formatCode>_("$"* #,##0.00_);_("$"* \(#,##0.00\);_("$"* "-"??_);_(@_)</c:formatCode>
                <c:ptCount val="12"/>
                <c:pt idx="0">
                  <c:v>857832.22999999986</c:v>
                </c:pt>
                <c:pt idx="1">
                  <c:v>1087468.4600000002</c:v>
                </c:pt>
                <c:pt idx="2">
                  <c:v>1193108.9000000001</c:v>
                </c:pt>
                <c:pt idx="3">
                  <c:v>901726.77999999991</c:v>
                </c:pt>
                <c:pt idx="4">
                  <c:v>868310.51999999955</c:v>
                </c:pt>
                <c:pt idx="5">
                  <c:v>546561.77</c:v>
                </c:pt>
                <c:pt idx="6">
                  <c:v>651151.74</c:v>
                </c:pt>
                <c:pt idx="7">
                  <c:v>423877.39999999997</c:v>
                </c:pt>
                <c:pt idx="8">
                  <c:v>445038.18</c:v>
                </c:pt>
                <c:pt idx="9">
                  <c:v>634580.92000000004</c:v>
                </c:pt>
                <c:pt idx="10">
                  <c:v>643806.75</c:v>
                </c:pt>
                <c:pt idx="11">
                  <c:v>828786.57000000007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'Lodging Tax Reported for Month'!$A$33</c:f>
              <c:strCache>
                <c:ptCount val="1"/>
                <c:pt idx="0">
                  <c:v>Fiscal 2013-2014</c:v>
                </c:pt>
              </c:strCache>
            </c:strRef>
          </c:tx>
          <c:marker>
            <c:symbol val="none"/>
          </c:marker>
          <c:cat>
            <c:strRef>
              <c:f>'Lodging Tax Reported for Month'!$B$23:$M$23</c:f>
              <c:strCache>
                <c:ptCount val="12"/>
                <c:pt idx="0">
                  <c:v>June </c:v>
                </c:pt>
                <c:pt idx="1">
                  <c:v>July </c:v>
                </c:pt>
                <c:pt idx="2">
                  <c:v>August 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'Lodging Tax Reported for Month'!$B$36:$M$36</c:f>
              <c:numCache>
                <c:formatCode>_("$"* #,##0.00_);_("$"* \(#,##0.00\);_("$"* "-"??_);_(@_)</c:formatCode>
                <c:ptCount val="12"/>
                <c:pt idx="0">
                  <c:v>780470.50000000012</c:v>
                </c:pt>
                <c:pt idx="1">
                  <c:v>966503.7100000002</c:v>
                </c:pt>
                <c:pt idx="2">
                  <c:v>1081011.1100000001</c:v>
                </c:pt>
                <c:pt idx="3">
                  <c:v>804377.7200000002</c:v>
                </c:pt>
                <c:pt idx="4">
                  <c:v>855249.57999999973</c:v>
                </c:pt>
                <c:pt idx="5">
                  <c:v>440964.57999999984</c:v>
                </c:pt>
                <c:pt idx="6">
                  <c:v>596177.03999999992</c:v>
                </c:pt>
                <c:pt idx="7">
                  <c:v>364490.77000000014</c:v>
                </c:pt>
                <c:pt idx="8">
                  <c:v>403665.21999999986</c:v>
                </c:pt>
                <c:pt idx="9">
                  <c:v>591249.89000000013</c:v>
                </c:pt>
                <c:pt idx="10">
                  <c:v>572147.4099999998</c:v>
                </c:pt>
                <c:pt idx="11">
                  <c:v>786486.3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'Lodging Tax Reported for Month'!$A$43</c:f>
              <c:strCache>
                <c:ptCount val="1"/>
                <c:pt idx="0">
                  <c:v>Fiscal 2012-2013</c:v>
                </c:pt>
              </c:strCache>
            </c:strRef>
          </c:tx>
          <c:marker>
            <c:symbol val="none"/>
          </c:marker>
          <c:val>
            <c:numRef>
              <c:f>'Lodging Tax Reported for Month'!$B$46:$M$46</c:f>
              <c:numCache>
                <c:formatCode>_("$"* #,##0.00_);_("$"* \(#,##0.00\);_("$"* "-"??_);_(@_)</c:formatCode>
                <c:ptCount val="12"/>
                <c:pt idx="0">
                  <c:v>742475.55</c:v>
                </c:pt>
                <c:pt idx="1">
                  <c:v>942786.7699999999</c:v>
                </c:pt>
                <c:pt idx="2">
                  <c:v>1042530.48</c:v>
                </c:pt>
                <c:pt idx="3">
                  <c:v>792601.59999999986</c:v>
                </c:pt>
                <c:pt idx="4">
                  <c:v>781771.59000000008</c:v>
                </c:pt>
                <c:pt idx="5">
                  <c:v>403057.47999999992</c:v>
                </c:pt>
                <c:pt idx="6">
                  <c:v>557985.78</c:v>
                </c:pt>
                <c:pt idx="7">
                  <c:v>354321.97000000003</c:v>
                </c:pt>
                <c:pt idx="8">
                  <c:v>356040.05000000016</c:v>
                </c:pt>
                <c:pt idx="9">
                  <c:v>564596.17999999993</c:v>
                </c:pt>
                <c:pt idx="10">
                  <c:v>528126.25000000012</c:v>
                </c:pt>
                <c:pt idx="11">
                  <c:v>748903.88000000035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02048"/>
        <c:axId val="81069184"/>
      </c:lineChart>
      <c:catAx>
        <c:axId val="76802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069184"/>
        <c:crosses val="autoZero"/>
        <c:auto val="1"/>
        <c:lblAlgn val="ctr"/>
        <c:lblOffset val="100"/>
        <c:noMultiLvlLbl val="0"/>
      </c:catAx>
      <c:valAx>
        <c:axId val="810691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680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1257301</xdr:colOff>
      <xdr:row>50</xdr:row>
      <xdr:rowOff>95249</xdr:rowOff>
    </xdr:from>
    <xdr:to>
      <xdr:col>8</xdr:col>
      <xdr:colOff>1000125</xdr:colOff>
      <xdr:row>73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andall\AppData\Local\Microsoft\Windows\Temporary%20Internet%20Files\Content.Outlook\11GUY5TI\2014-2015%20TOT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%20LodgersTax\Lodging%20Tax%202013-2014\2013-2014%20TOT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%20LodgersTax\Lodging%20Tax%202012-2013\Overall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- 2015 TOTALS "/>
    </sheetNames>
    <sheetDataSet>
      <sheetData sheetId="0" refreshError="1">
        <row r="189">
          <cell r="B189">
            <v>817848.37999999989</v>
          </cell>
          <cell r="C189">
            <v>1044642.0600000002</v>
          </cell>
          <cell r="D189">
            <v>1140493.3500000001</v>
          </cell>
          <cell r="E189">
            <v>857470.00999999989</v>
          </cell>
          <cell r="F189">
            <v>814263.42999999959</v>
          </cell>
          <cell r="G189">
            <v>514194.37000000005</v>
          </cell>
        </row>
        <row r="190">
          <cell r="G190">
            <v>32367.4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</sheetNames>
    <sheetDataSet>
      <sheetData sheetId="0">
        <row r="187">
          <cell r="B187">
            <v>747023.55000000016</v>
          </cell>
          <cell r="C187">
            <v>920757.76000000024</v>
          </cell>
          <cell r="D187">
            <v>1030665.1100000001</v>
          </cell>
          <cell r="E187">
            <v>763352.91000000015</v>
          </cell>
          <cell r="F187">
            <v>825488.38999999978</v>
          </cell>
          <cell r="G187">
            <v>416010.04999999987</v>
          </cell>
          <cell r="H187">
            <v>551208.65999999992</v>
          </cell>
          <cell r="I187">
            <v>342218.25000000012</v>
          </cell>
          <cell r="J187">
            <v>381430.59999999986</v>
          </cell>
          <cell r="K187">
            <v>558374.96000000008</v>
          </cell>
          <cell r="L187">
            <v>543393.60999999975</v>
          </cell>
          <cell r="M187">
            <v>735554.89</v>
          </cell>
          <cell r="N187">
            <v>7815478.7400000012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2012-2013"/>
      <sheetName val="Sheet1"/>
    </sheetNames>
    <sheetDataSet>
      <sheetData sheetId="0" refreshError="1">
        <row r="189">
          <cell r="E189">
            <v>710921.54</v>
          </cell>
          <cell r="F189">
            <v>905677.97999999986</v>
          </cell>
          <cell r="G189">
            <v>999339.49</v>
          </cell>
          <cell r="H189">
            <v>761082.33999999985</v>
          </cell>
          <cell r="I189">
            <v>750520.78</v>
          </cell>
          <cell r="J189">
            <v>382476.16999999993</v>
          </cell>
          <cell r="K189">
            <v>523432.60000000003</v>
          </cell>
          <cell r="L189">
            <v>336172.61000000004</v>
          </cell>
          <cell r="M189">
            <v>341291.97000000015</v>
          </cell>
          <cell r="N189">
            <v>530565.67999999993</v>
          </cell>
          <cell r="O189">
            <v>503888.32000000007</v>
          </cell>
          <cell r="P189">
            <v>711472.33000000031</v>
          </cell>
          <cell r="Q189">
            <v>7456841.8099999996</v>
          </cell>
        </row>
        <row r="190">
          <cell r="E190">
            <v>31554.01</v>
          </cell>
          <cell r="F190">
            <v>37108.79</v>
          </cell>
          <cell r="G190">
            <v>43190.99</v>
          </cell>
          <cell r="H190">
            <v>31519.26</v>
          </cell>
          <cell r="I190">
            <v>31250.81</v>
          </cell>
          <cell r="J190">
            <v>20581.310000000001</v>
          </cell>
          <cell r="K190">
            <v>34553.18</v>
          </cell>
          <cell r="L190">
            <v>18149.36</v>
          </cell>
          <cell r="M190">
            <v>14748.08</v>
          </cell>
          <cell r="N190">
            <v>34030.5</v>
          </cell>
          <cell r="O190">
            <v>24237.93</v>
          </cell>
          <cell r="P190">
            <v>37431.550000000003</v>
          </cell>
          <cell r="Q190">
            <v>358355.77</v>
          </cell>
        </row>
        <row r="191">
          <cell r="E191">
            <v>742475.55</v>
          </cell>
          <cell r="F191">
            <v>942786.7699999999</v>
          </cell>
          <cell r="G191">
            <v>1042530.48</v>
          </cell>
          <cell r="H191">
            <v>792601.59999999986</v>
          </cell>
          <cell r="I191">
            <v>781771.59000000008</v>
          </cell>
          <cell r="J191">
            <v>403057.47999999992</v>
          </cell>
          <cell r="K191">
            <v>557985.78</v>
          </cell>
          <cell r="L191">
            <v>354321.97000000003</v>
          </cell>
          <cell r="M191">
            <v>356040.05000000016</v>
          </cell>
          <cell r="N191">
            <v>564596.17999999993</v>
          </cell>
          <cell r="O191">
            <v>528126.25000000012</v>
          </cell>
          <cell r="P191">
            <v>748903.88000000035</v>
          </cell>
          <cell r="Q191">
            <v>7815197.5800000001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workbookViewId="0"/>
  </sheetViews>
  <sheetFormatPr defaultRowHeight="15.75" x14ac:dyDescent="0.25"/>
  <cols>
    <col min="1" max="1" width="24.44140625" style="1" customWidth="1"/>
    <col min="2" max="2" width="12.5546875" style="1" bestFit="1" customWidth="1"/>
    <col min="3" max="3" width="15.5546875" style="1" customWidth="1"/>
    <col min="4" max="13" width="14.109375" style="1" bestFit="1" customWidth="1"/>
    <col min="14" max="14" width="13.5546875" style="30" bestFit="1" customWidth="1"/>
    <col min="15" max="16384" width="8.88671875" style="1"/>
  </cols>
  <sheetData>
    <row r="1" spans="1:14" x14ac:dyDescent="0.25">
      <c r="E1" s="54" t="s">
        <v>20</v>
      </c>
      <c r="F1" s="55"/>
      <c r="G1" s="55"/>
      <c r="H1" s="55"/>
    </row>
    <row r="2" spans="1:14" ht="16.5" thickBot="1" x14ac:dyDescent="0.3">
      <c r="E2" s="53" t="s">
        <v>21</v>
      </c>
      <c r="F2" s="53"/>
      <c r="G2" s="53"/>
      <c r="H2" s="53"/>
    </row>
    <row r="3" spans="1:14" x14ac:dyDescent="0.25">
      <c r="A3" s="2" t="s">
        <v>19</v>
      </c>
      <c r="B3" s="51" t="s">
        <v>13</v>
      </c>
      <c r="C3" s="51" t="s">
        <v>12</v>
      </c>
      <c r="D3" s="51" t="s">
        <v>11</v>
      </c>
      <c r="E3" s="51" t="s">
        <v>10</v>
      </c>
      <c r="F3" s="51" t="s">
        <v>9</v>
      </c>
      <c r="G3" s="51" t="s">
        <v>8</v>
      </c>
      <c r="H3" s="51" t="s">
        <v>7</v>
      </c>
      <c r="I3" s="51" t="s">
        <v>6</v>
      </c>
      <c r="J3" s="51" t="s">
        <v>5</v>
      </c>
      <c r="K3" s="51" t="s">
        <v>4</v>
      </c>
      <c r="L3" s="51" t="s">
        <v>3</v>
      </c>
      <c r="M3" s="51" t="s">
        <v>2</v>
      </c>
      <c r="N3" s="52" t="s">
        <v>23</v>
      </c>
    </row>
    <row r="4" spans="1:14" x14ac:dyDescent="0.25">
      <c r="A4" s="43" t="s">
        <v>27</v>
      </c>
      <c r="B4" s="3">
        <v>882178.27</v>
      </c>
      <c r="C4" s="3">
        <v>1105820.52</v>
      </c>
      <c r="D4" s="3">
        <v>1233424.82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1">
        <f>SUM(B4:M4)</f>
        <v>3221423.6100000003</v>
      </c>
    </row>
    <row r="5" spans="1:14" ht="16.5" thickBot="1" x14ac:dyDescent="0.3">
      <c r="A5" s="44" t="s">
        <v>1</v>
      </c>
      <c r="B5" s="4">
        <v>43614.68</v>
      </c>
      <c r="C5" s="5">
        <v>68722.05</v>
      </c>
      <c r="D5" s="4">
        <v>109430.21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6">
        <v>0</v>
      </c>
      <c r="L5" s="4">
        <v>0</v>
      </c>
      <c r="M5" s="4">
        <v>0</v>
      </c>
      <c r="N5" s="32">
        <f>SUM(B5:M5)</f>
        <v>221766.94</v>
      </c>
    </row>
    <row r="6" spans="1:14" ht="16.5" thickTop="1" x14ac:dyDescent="0.25">
      <c r="A6" s="45" t="s">
        <v>0</v>
      </c>
      <c r="B6" s="7">
        <f t="shared" ref="B6:M6" si="0">SUM(B4:B5)</f>
        <v>925792.95000000007</v>
      </c>
      <c r="C6" s="7">
        <f>SUM(C4:C5)</f>
        <v>1174542.57</v>
      </c>
      <c r="D6" s="7">
        <f>SUM(D4:D5)</f>
        <v>1342855.03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33">
        <f>SUM(N4:N5)</f>
        <v>3443190.5500000003</v>
      </c>
    </row>
    <row r="7" spans="1:14" x14ac:dyDescent="0.25">
      <c r="A7" s="46" t="s">
        <v>22</v>
      </c>
      <c r="B7" s="8">
        <f>B6</f>
        <v>925792.95000000007</v>
      </c>
      <c r="C7" s="8">
        <f t="shared" ref="C7" si="1">C6+B7</f>
        <v>2100335.52</v>
      </c>
      <c r="D7" s="8">
        <f>D6+C7</f>
        <v>3443190.55</v>
      </c>
      <c r="E7" s="8">
        <v>0</v>
      </c>
      <c r="F7" s="8">
        <f t="shared" ref="F7" si="2">F6+E7</f>
        <v>0</v>
      </c>
      <c r="G7" s="8">
        <f t="shared" ref="G7" si="3">G6+F7</f>
        <v>0</v>
      </c>
      <c r="H7" s="8">
        <f t="shared" ref="H7" si="4">H6+G7</f>
        <v>0</v>
      </c>
      <c r="I7" s="8">
        <f t="shared" ref="I7" si="5">I6+H7</f>
        <v>0</v>
      </c>
      <c r="J7" s="8">
        <f t="shared" ref="J7" si="6">J6+I7</f>
        <v>0</v>
      </c>
      <c r="K7" s="8">
        <f t="shared" ref="K7" si="7">K6+J7</f>
        <v>0</v>
      </c>
      <c r="L7" s="8">
        <f t="shared" ref="L7" si="8">L6+K7</f>
        <v>0</v>
      </c>
      <c r="M7" s="8">
        <f t="shared" ref="M7" si="9">M6+L7</f>
        <v>0</v>
      </c>
      <c r="N7" s="34"/>
    </row>
    <row r="8" spans="1:14" x14ac:dyDescent="0.25">
      <c r="A8" s="47" t="s">
        <v>24</v>
      </c>
      <c r="B8" s="10">
        <f>B6-B17</f>
        <v>6035.160000000149</v>
      </c>
      <c r="C8" s="10">
        <f>C6-C16</f>
        <v>75081.250000000233</v>
      </c>
      <c r="D8" s="10">
        <f>D6-D16</f>
        <v>52055.889999999432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35"/>
    </row>
    <row r="9" spans="1:14" x14ac:dyDescent="0.25">
      <c r="A9" s="48"/>
      <c r="B9" s="11">
        <f>(B6/B16)-1</f>
        <v>6.5616840277049615E-3</v>
      </c>
      <c r="C9" s="11">
        <f>(C6/C16)-1</f>
        <v>6.8289123622830461E-2</v>
      </c>
      <c r="D9" s="11">
        <f>(D6/D16)-1</f>
        <v>4.0328420113449504E-2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36" t="s">
        <v>15</v>
      </c>
    </row>
    <row r="10" spans="1:14" x14ac:dyDescent="0.25">
      <c r="A10" s="47" t="s">
        <v>25</v>
      </c>
      <c r="B10" s="10">
        <f>B7-B17</f>
        <v>6035.160000000149</v>
      </c>
      <c r="C10" s="10">
        <f>C7-C17</f>
        <v>81116.410000000149</v>
      </c>
      <c r="D10" s="10">
        <f>D7-D17</f>
        <v>133172.29999999935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35"/>
    </row>
    <row r="11" spans="1:14" ht="16.5" thickBot="1" x14ac:dyDescent="0.3">
      <c r="A11" s="12"/>
      <c r="B11" s="13">
        <f>(B7/B17)-1</f>
        <v>6.5616840277049615E-3</v>
      </c>
      <c r="C11" s="13">
        <f>(C7/C17)-1</f>
        <v>4.0172168338878267E-2</v>
      </c>
      <c r="D11" s="13">
        <f>(D7/D17)-1</f>
        <v>4.0233101433805984E-2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37"/>
    </row>
    <row r="12" spans="1:14" ht="16.5" thickBot="1" x14ac:dyDescent="0.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35"/>
    </row>
    <row r="13" spans="1:14" x14ac:dyDescent="0.25">
      <c r="A13" s="2" t="s">
        <v>18</v>
      </c>
      <c r="B13" s="51" t="s">
        <v>13</v>
      </c>
      <c r="C13" s="51" t="s">
        <v>12</v>
      </c>
      <c r="D13" s="51" t="s">
        <v>11</v>
      </c>
      <c r="E13" s="51" t="s">
        <v>10</v>
      </c>
      <c r="F13" s="51" t="s">
        <v>9</v>
      </c>
      <c r="G13" s="51" t="s">
        <v>8</v>
      </c>
      <c r="H13" s="51" t="s">
        <v>7</v>
      </c>
      <c r="I13" s="51" t="s">
        <v>6</v>
      </c>
      <c r="J13" s="51" t="s">
        <v>5</v>
      </c>
      <c r="K13" s="51" t="s">
        <v>4</v>
      </c>
      <c r="L13" s="51" t="s">
        <v>3</v>
      </c>
      <c r="M13" s="51" t="s">
        <v>2</v>
      </c>
      <c r="N13" s="52" t="s">
        <v>23</v>
      </c>
    </row>
    <row r="14" spans="1:14" x14ac:dyDescent="0.25">
      <c r="A14" s="43" t="s">
        <v>27</v>
      </c>
      <c r="B14" s="3">
        <v>874174.86999999988</v>
      </c>
      <c r="C14" s="3">
        <v>1035125.1599999999</v>
      </c>
      <c r="D14" s="3">
        <v>1223786.7800000005</v>
      </c>
      <c r="E14" s="3">
        <v>953641.28</v>
      </c>
      <c r="F14" s="3">
        <v>936696.14</v>
      </c>
      <c r="G14" s="3">
        <v>488544.79</v>
      </c>
      <c r="H14" s="3">
        <v>617468.69999999995</v>
      </c>
      <c r="I14" s="3">
        <v>373702.71</v>
      </c>
      <c r="J14" s="3">
        <v>399294.26</v>
      </c>
      <c r="K14" s="3">
        <v>617280.49</v>
      </c>
      <c r="L14" s="3">
        <v>771000.41</v>
      </c>
      <c r="M14" s="3">
        <v>765924.06</v>
      </c>
      <c r="N14" s="31">
        <f>SUM(B14:M14)</f>
        <v>9056639.6500000004</v>
      </c>
    </row>
    <row r="15" spans="1:14" ht="16.5" thickBot="1" x14ac:dyDescent="0.3">
      <c r="A15" s="44" t="s">
        <v>1</v>
      </c>
      <c r="B15" s="4">
        <v>45582.92</v>
      </c>
      <c r="C15" s="5">
        <v>64336.160000000003</v>
      </c>
      <c r="D15" s="4">
        <v>67012.36</v>
      </c>
      <c r="E15" s="4">
        <v>54126.16</v>
      </c>
      <c r="F15" s="4">
        <v>55148.75</v>
      </c>
      <c r="G15" s="4">
        <v>35036.81</v>
      </c>
      <c r="H15" s="4">
        <v>54042.75</v>
      </c>
      <c r="I15" s="4">
        <v>23469.54</v>
      </c>
      <c r="J15" s="4">
        <v>19712.900000000001</v>
      </c>
      <c r="K15" s="6">
        <v>43506.75</v>
      </c>
      <c r="L15" s="4">
        <v>29986.01</v>
      </c>
      <c r="M15" s="4">
        <v>37228.410000000003</v>
      </c>
      <c r="N15" s="32">
        <f>SUM(B15:M15)</f>
        <v>529189.52</v>
      </c>
    </row>
    <row r="16" spans="1:14" ht="16.5" thickTop="1" x14ac:dyDescent="0.25">
      <c r="A16" s="45" t="s">
        <v>0</v>
      </c>
      <c r="B16" s="7">
        <f t="shared" ref="B16:M16" si="10">SUM(B14:B15)</f>
        <v>919757.78999999992</v>
      </c>
      <c r="C16" s="7">
        <f t="shared" si="10"/>
        <v>1099461.3199999998</v>
      </c>
      <c r="D16" s="7">
        <f t="shared" ref="D16:L16" si="11">SUM(D14:D15)</f>
        <v>1290799.1400000006</v>
      </c>
      <c r="E16" s="7">
        <f t="shared" si="11"/>
        <v>1007767.4400000001</v>
      </c>
      <c r="F16" s="7">
        <f t="shared" si="11"/>
        <v>991844.89</v>
      </c>
      <c r="G16" s="7">
        <f t="shared" si="11"/>
        <v>523581.6</v>
      </c>
      <c r="H16" s="7">
        <f t="shared" si="11"/>
        <v>671511.45</v>
      </c>
      <c r="I16" s="7">
        <f t="shared" si="11"/>
        <v>397172.25</v>
      </c>
      <c r="J16" s="7">
        <f t="shared" si="11"/>
        <v>419007.16000000003</v>
      </c>
      <c r="K16" s="7">
        <f t="shared" si="11"/>
        <v>660787.24</v>
      </c>
      <c r="L16" s="7">
        <f t="shared" si="11"/>
        <v>800986.42</v>
      </c>
      <c r="M16" s="7">
        <f t="shared" si="10"/>
        <v>803152.47000000009</v>
      </c>
      <c r="N16" s="33">
        <f>SUM(N14:N15)</f>
        <v>9585829.1699999999</v>
      </c>
    </row>
    <row r="17" spans="1:14" x14ac:dyDescent="0.25">
      <c r="A17" s="46" t="s">
        <v>22</v>
      </c>
      <c r="B17" s="8">
        <f>B16</f>
        <v>919757.78999999992</v>
      </c>
      <c r="C17" s="8">
        <f t="shared" ref="C17:M17" si="12">C16+B17</f>
        <v>2019219.1099999999</v>
      </c>
      <c r="D17" s="8">
        <f t="shared" si="12"/>
        <v>3310018.2500000005</v>
      </c>
      <c r="E17" s="8">
        <f t="shared" si="12"/>
        <v>4317785.6900000004</v>
      </c>
      <c r="F17" s="8">
        <f t="shared" si="12"/>
        <v>5309630.58</v>
      </c>
      <c r="G17" s="8">
        <f t="shared" si="12"/>
        <v>5833212.1799999997</v>
      </c>
      <c r="H17" s="8">
        <f t="shared" si="12"/>
        <v>6504723.6299999999</v>
      </c>
      <c r="I17" s="8">
        <f t="shared" si="12"/>
        <v>6901895.8799999999</v>
      </c>
      <c r="J17" s="8">
        <f t="shared" si="12"/>
        <v>7320903.04</v>
      </c>
      <c r="K17" s="8">
        <f t="shared" si="12"/>
        <v>7981690.2800000003</v>
      </c>
      <c r="L17" s="8">
        <f t="shared" si="12"/>
        <v>8782676.7000000011</v>
      </c>
      <c r="M17" s="8">
        <f t="shared" si="12"/>
        <v>9585829.1700000018</v>
      </c>
      <c r="N17" s="34"/>
    </row>
    <row r="18" spans="1:14" x14ac:dyDescent="0.25">
      <c r="A18" s="47" t="s">
        <v>24</v>
      </c>
      <c r="B18" s="10">
        <f t="shared" ref="B18:M18" si="13">B16-B26</f>
        <v>61925.560000000056</v>
      </c>
      <c r="C18" s="10">
        <f t="shared" si="13"/>
        <v>11992.859999999637</v>
      </c>
      <c r="D18" s="10">
        <f t="shared" si="13"/>
        <v>97690.240000000456</v>
      </c>
      <c r="E18" s="10">
        <f t="shared" si="13"/>
        <v>106040.66000000015</v>
      </c>
      <c r="F18" s="10">
        <f t="shared" si="13"/>
        <v>123534.37000000046</v>
      </c>
      <c r="G18" s="10">
        <f t="shared" si="13"/>
        <v>-22980.170000000042</v>
      </c>
      <c r="H18" s="10">
        <f t="shared" si="13"/>
        <v>20359.709999999963</v>
      </c>
      <c r="I18" s="10">
        <f t="shared" si="13"/>
        <v>-26705.149999999965</v>
      </c>
      <c r="J18" s="10">
        <f t="shared" si="13"/>
        <v>-26031.01999999996</v>
      </c>
      <c r="K18" s="10">
        <f t="shared" si="13"/>
        <v>26206.319999999949</v>
      </c>
      <c r="L18" s="10">
        <f t="shared" si="13"/>
        <v>157179.67000000004</v>
      </c>
      <c r="M18" s="10">
        <f t="shared" si="13"/>
        <v>-25634.099999999977</v>
      </c>
      <c r="N18" s="35"/>
    </row>
    <row r="19" spans="1:14" x14ac:dyDescent="0.25">
      <c r="A19" s="48"/>
      <c r="B19" s="11">
        <f>(B16/B26)-1</f>
        <v>7.2188427800153887E-2</v>
      </c>
      <c r="C19" s="11">
        <f>(C16/C26)-1</f>
        <v>1.102823708560674E-2</v>
      </c>
      <c r="D19" s="11">
        <f t="shared" ref="D19:M19" si="14">(D16/D26)-1</f>
        <v>8.1878728756445085E-2</v>
      </c>
      <c r="E19" s="11">
        <f t="shared" si="14"/>
        <v>0.11759732809532419</v>
      </c>
      <c r="F19" s="11">
        <f t="shared" si="14"/>
        <v>0.14226980688890012</v>
      </c>
      <c r="G19" s="11">
        <f t="shared" si="14"/>
        <v>-4.2044964103508442E-2</v>
      </c>
      <c r="H19" s="11">
        <f t="shared" si="14"/>
        <v>3.1267228127195068E-2</v>
      </c>
      <c r="I19" s="11">
        <f t="shared" si="14"/>
        <v>-6.3002061445125324E-2</v>
      </c>
      <c r="J19" s="11">
        <f t="shared" si="14"/>
        <v>-5.849165570468573E-2</v>
      </c>
      <c r="K19" s="11">
        <f t="shared" si="14"/>
        <v>4.1297050027914395E-2</v>
      </c>
      <c r="L19" s="11">
        <f t="shared" si="14"/>
        <v>0.24414107183560918</v>
      </c>
      <c r="M19" s="11">
        <f t="shared" si="14"/>
        <v>-3.0929675899550313E-2</v>
      </c>
      <c r="N19" s="36"/>
    </row>
    <row r="20" spans="1:14" x14ac:dyDescent="0.25">
      <c r="A20" s="47" t="s">
        <v>25</v>
      </c>
      <c r="B20" s="10">
        <f>B17-B27</f>
        <v>61925.560000000056</v>
      </c>
      <c r="C20" s="10">
        <f>C17-C27</f>
        <v>73918.419999999925</v>
      </c>
      <c r="D20" s="10">
        <f t="shared" ref="D20:M20" si="15">D17-D27</f>
        <v>171608.66000000061</v>
      </c>
      <c r="E20" s="10">
        <f t="shared" si="15"/>
        <v>277649.32000000076</v>
      </c>
      <c r="F20" s="10">
        <f t="shared" si="15"/>
        <v>401183.69000000134</v>
      </c>
      <c r="G20" s="10">
        <f t="shared" si="15"/>
        <v>378203.52000000142</v>
      </c>
      <c r="H20" s="10">
        <f t="shared" si="15"/>
        <v>398563.23000000138</v>
      </c>
      <c r="I20" s="10">
        <f t="shared" si="15"/>
        <v>371858.08000000101</v>
      </c>
      <c r="J20" s="10">
        <f t="shared" si="15"/>
        <v>345827.06000000145</v>
      </c>
      <c r="K20" s="10">
        <f t="shared" si="15"/>
        <v>372033.38000000175</v>
      </c>
      <c r="L20" s="10">
        <f t="shared" si="15"/>
        <v>529213.05000000261</v>
      </c>
      <c r="M20" s="10">
        <f t="shared" si="15"/>
        <v>503578.95000000298</v>
      </c>
      <c r="N20" s="35"/>
    </row>
    <row r="21" spans="1:14" ht="16.5" thickBot="1" x14ac:dyDescent="0.3">
      <c r="A21" s="12"/>
      <c r="B21" s="13">
        <f>(B17/B27)-1</f>
        <v>7.2188427800153887E-2</v>
      </c>
      <c r="C21" s="13">
        <f>(C17/C27)-1</f>
        <v>3.7998454624513567E-2</v>
      </c>
      <c r="D21" s="13">
        <f t="shared" ref="D21:M21" si="16">(D17/D27)-1</f>
        <v>5.4680134978812855E-2</v>
      </c>
      <c r="E21" s="13">
        <f t="shared" si="16"/>
        <v>6.8722759474576955E-2</v>
      </c>
      <c r="F21" s="13">
        <f t="shared" si="16"/>
        <v>8.1733326037882748E-2</v>
      </c>
      <c r="G21" s="13">
        <f t="shared" si="16"/>
        <v>6.9331424306116718E-2</v>
      </c>
      <c r="H21" s="13">
        <f t="shared" si="16"/>
        <v>6.5272315807491932E-2</v>
      </c>
      <c r="I21" s="13">
        <f t="shared" si="16"/>
        <v>5.6945777557367405E-2</v>
      </c>
      <c r="J21" s="13">
        <f t="shared" si="16"/>
        <v>4.9580400413072212E-2</v>
      </c>
      <c r="K21" s="13">
        <f t="shared" si="16"/>
        <v>4.8889639163626653E-2</v>
      </c>
      <c r="L21" s="13">
        <f t="shared" si="16"/>
        <v>6.4120116407128336E-2</v>
      </c>
      <c r="M21" s="13">
        <f t="shared" si="16"/>
        <v>5.5446495945583374E-2</v>
      </c>
      <c r="N21" s="37"/>
    </row>
    <row r="22" spans="1:14" ht="8.1" customHeight="1" thickBot="1" x14ac:dyDescent="0.3">
      <c r="E22" s="16"/>
      <c r="F22" s="16"/>
      <c r="G22" s="16"/>
      <c r="H22" s="16"/>
    </row>
    <row r="23" spans="1:14" x14ac:dyDescent="0.25">
      <c r="A23" s="2" t="s">
        <v>17</v>
      </c>
      <c r="B23" s="51" t="s">
        <v>13</v>
      </c>
      <c r="C23" s="51" t="s">
        <v>12</v>
      </c>
      <c r="D23" s="51" t="s">
        <v>11</v>
      </c>
      <c r="E23" s="51" t="s">
        <v>10</v>
      </c>
      <c r="F23" s="51" t="s">
        <v>9</v>
      </c>
      <c r="G23" s="51" t="s">
        <v>8</v>
      </c>
      <c r="H23" s="51" t="s">
        <v>7</v>
      </c>
      <c r="I23" s="51" t="s">
        <v>6</v>
      </c>
      <c r="J23" s="51" t="s">
        <v>5</v>
      </c>
      <c r="K23" s="51" t="s">
        <v>4</v>
      </c>
      <c r="L23" s="51" t="s">
        <v>3</v>
      </c>
      <c r="M23" s="51" t="s">
        <v>2</v>
      </c>
      <c r="N23" s="52" t="s">
        <v>23</v>
      </c>
    </row>
    <row r="24" spans="1:14" x14ac:dyDescent="0.25">
      <c r="A24" s="43" t="s">
        <v>27</v>
      </c>
      <c r="B24" s="17">
        <f>'[1]2014 - 2015 TOTALS '!$B$189</f>
        <v>817848.37999999989</v>
      </c>
      <c r="C24" s="17">
        <f>'[1]2014 - 2015 TOTALS '!$C$189</f>
        <v>1044642.0600000002</v>
      </c>
      <c r="D24" s="17">
        <f>'[1]2014 - 2015 TOTALS '!$D$189</f>
        <v>1140493.3500000001</v>
      </c>
      <c r="E24" s="17">
        <f>'[1]2014 - 2015 TOTALS '!$E$189</f>
        <v>857470.00999999989</v>
      </c>
      <c r="F24" s="17">
        <f>'[1]2014 - 2015 TOTALS '!$F$189</f>
        <v>814263.42999999959</v>
      </c>
      <c r="G24" s="18">
        <f>'[1]2014 - 2015 TOTALS '!$G$189</f>
        <v>514194.37000000005</v>
      </c>
      <c r="H24" s="17">
        <v>598500.41</v>
      </c>
      <c r="I24" s="17">
        <v>404807.16</v>
      </c>
      <c r="J24" s="17">
        <v>423923.48</v>
      </c>
      <c r="K24" s="17">
        <v>606638.51</v>
      </c>
      <c r="L24" s="17">
        <v>606645.22</v>
      </c>
      <c r="M24" s="17">
        <v>786985.17</v>
      </c>
      <c r="N24" s="31">
        <f>SUM(B24:M24)</f>
        <v>8616411.5500000007</v>
      </c>
    </row>
    <row r="25" spans="1:14" ht="16.5" thickBot="1" x14ac:dyDescent="0.3">
      <c r="A25" s="44" t="s">
        <v>1</v>
      </c>
      <c r="B25" s="19">
        <v>39983.85</v>
      </c>
      <c r="C25" s="20">
        <v>42826.400000000001</v>
      </c>
      <c r="D25" s="19">
        <v>52615.55</v>
      </c>
      <c r="E25" s="19">
        <v>44256.77</v>
      </c>
      <c r="F25" s="19">
        <v>54047.09</v>
      </c>
      <c r="G25" s="21">
        <f>'[1]2014 - 2015 TOTALS '!$G$190</f>
        <v>32367.4</v>
      </c>
      <c r="H25" s="19">
        <v>52651.33</v>
      </c>
      <c r="I25" s="19">
        <v>19070.240000000002</v>
      </c>
      <c r="J25" s="19">
        <v>21114.7</v>
      </c>
      <c r="K25" s="19">
        <v>27942.41</v>
      </c>
      <c r="L25" s="19">
        <v>37161.53</v>
      </c>
      <c r="M25" s="19">
        <v>41801.4</v>
      </c>
      <c r="N25" s="32">
        <f>SUM(B25:M25)</f>
        <v>465838.67000000004</v>
      </c>
    </row>
    <row r="26" spans="1:14" ht="16.5" thickTop="1" x14ac:dyDescent="0.25">
      <c r="A26" s="45" t="s">
        <v>0</v>
      </c>
      <c r="B26" s="7">
        <f t="shared" ref="B26:M26" si="17">SUM(B24:B25)</f>
        <v>857832.22999999986</v>
      </c>
      <c r="C26" s="7">
        <f t="shared" si="17"/>
        <v>1087468.4600000002</v>
      </c>
      <c r="D26" s="7">
        <f t="shared" si="17"/>
        <v>1193108.9000000001</v>
      </c>
      <c r="E26" s="7">
        <f t="shared" si="17"/>
        <v>901726.77999999991</v>
      </c>
      <c r="F26" s="7">
        <f t="shared" si="17"/>
        <v>868310.51999999955</v>
      </c>
      <c r="G26" s="22">
        <f t="shared" si="17"/>
        <v>546561.77</v>
      </c>
      <c r="H26" s="7">
        <f t="shared" si="17"/>
        <v>651151.74</v>
      </c>
      <c r="I26" s="7">
        <f t="shared" si="17"/>
        <v>423877.39999999997</v>
      </c>
      <c r="J26" s="7">
        <f t="shared" si="17"/>
        <v>445038.18</v>
      </c>
      <c r="K26" s="7">
        <f t="shared" si="17"/>
        <v>634580.92000000004</v>
      </c>
      <c r="L26" s="7">
        <f t="shared" si="17"/>
        <v>643806.75</v>
      </c>
      <c r="M26" s="7">
        <f t="shared" si="17"/>
        <v>828786.57000000007</v>
      </c>
      <c r="N26" s="33">
        <f>SUM(N24:N25)</f>
        <v>9082250.2200000007</v>
      </c>
    </row>
    <row r="27" spans="1:14" x14ac:dyDescent="0.25">
      <c r="A27" s="46" t="s">
        <v>22</v>
      </c>
      <c r="B27" s="8">
        <f>B26</f>
        <v>857832.22999999986</v>
      </c>
      <c r="C27" s="8">
        <f t="shared" ref="C27:M27" si="18">B27+C26</f>
        <v>1945300.69</v>
      </c>
      <c r="D27" s="8">
        <f t="shared" si="18"/>
        <v>3138409.59</v>
      </c>
      <c r="E27" s="8">
        <f t="shared" si="18"/>
        <v>4040136.3699999996</v>
      </c>
      <c r="F27" s="8">
        <f t="shared" si="18"/>
        <v>4908446.8899999987</v>
      </c>
      <c r="G27" s="8">
        <f t="shared" si="18"/>
        <v>5455008.6599999983</v>
      </c>
      <c r="H27" s="8">
        <f t="shared" si="18"/>
        <v>6106160.3999999985</v>
      </c>
      <c r="I27" s="8">
        <f t="shared" si="18"/>
        <v>6530037.7999999989</v>
      </c>
      <c r="J27" s="8">
        <f t="shared" si="18"/>
        <v>6975075.9799999986</v>
      </c>
      <c r="K27" s="8">
        <f t="shared" si="18"/>
        <v>7609656.8999999985</v>
      </c>
      <c r="L27" s="8">
        <f t="shared" si="18"/>
        <v>8253463.6499999985</v>
      </c>
      <c r="M27" s="8">
        <f t="shared" si="18"/>
        <v>9082250.2199999988</v>
      </c>
      <c r="N27" s="34"/>
    </row>
    <row r="28" spans="1:14" x14ac:dyDescent="0.25">
      <c r="A28" s="47" t="s">
        <v>24</v>
      </c>
      <c r="B28" s="10">
        <f t="shared" ref="B28:M28" si="19">B26-B36</f>
        <v>77361.729999999749</v>
      </c>
      <c r="C28" s="10">
        <f t="shared" si="19"/>
        <v>120964.75</v>
      </c>
      <c r="D28" s="10">
        <f t="shared" si="19"/>
        <v>112097.79000000004</v>
      </c>
      <c r="E28" s="10">
        <f t="shared" si="19"/>
        <v>97349.059999999707</v>
      </c>
      <c r="F28" s="10">
        <f t="shared" si="19"/>
        <v>13060.939999999828</v>
      </c>
      <c r="G28" s="10">
        <f t="shared" si="19"/>
        <v>105597.19000000018</v>
      </c>
      <c r="H28" s="10">
        <f t="shared" si="19"/>
        <v>54974.70000000007</v>
      </c>
      <c r="I28" s="10">
        <f t="shared" si="19"/>
        <v>59386.62999999983</v>
      </c>
      <c r="J28" s="10">
        <f t="shared" si="19"/>
        <v>41372.960000000137</v>
      </c>
      <c r="K28" s="10">
        <f t="shared" si="19"/>
        <v>43331.029999999912</v>
      </c>
      <c r="L28" s="10">
        <f t="shared" si="19"/>
        <v>71659.3400000002</v>
      </c>
      <c r="M28" s="10">
        <f t="shared" si="19"/>
        <v>42300.270000000019</v>
      </c>
      <c r="N28" s="35"/>
    </row>
    <row r="29" spans="1:14" x14ac:dyDescent="0.25">
      <c r="A29" s="48"/>
      <c r="B29" s="11">
        <f t="shared" ref="B29:M29" si="20">(B26/B36)-1</f>
        <v>9.9121914281192769E-2</v>
      </c>
      <c r="C29" s="11">
        <f t="shared" si="20"/>
        <v>0.12515704673290906</v>
      </c>
      <c r="D29" s="11">
        <f t="shared" si="20"/>
        <v>0.10369716736768786</v>
      </c>
      <c r="E29" s="11">
        <f t="shared" si="20"/>
        <v>0.12102406317270908</v>
      </c>
      <c r="F29" s="11">
        <f t="shared" si="20"/>
        <v>1.5271495368638366E-2</v>
      </c>
      <c r="G29" s="11">
        <f t="shared" si="20"/>
        <v>0.23946864394414669</v>
      </c>
      <c r="H29" s="11">
        <f t="shared" si="20"/>
        <v>9.2212038222740045E-2</v>
      </c>
      <c r="I29" s="11">
        <f t="shared" si="20"/>
        <v>0.16293040836123174</v>
      </c>
      <c r="J29" s="11">
        <f t="shared" si="20"/>
        <v>0.10249324923261938</v>
      </c>
      <c r="K29" s="11">
        <f t="shared" si="20"/>
        <v>7.3287167968859812E-2</v>
      </c>
      <c r="L29" s="11">
        <f t="shared" si="20"/>
        <v>0.12524628923864256</v>
      </c>
      <c r="M29" s="11">
        <f t="shared" si="20"/>
        <v>5.3783861206482486E-2</v>
      </c>
      <c r="N29" s="36"/>
    </row>
    <row r="30" spans="1:14" x14ac:dyDescent="0.25">
      <c r="A30" s="47" t="s">
        <v>25</v>
      </c>
      <c r="B30" s="10">
        <f t="shared" ref="B30:M30" si="21">B27-B37</f>
        <v>77361.729999999749</v>
      </c>
      <c r="C30" s="10">
        <f t="shared" si="21"/>
        <v>198326.47999999952</v>
      </c>
      <c r="D30" s="10">
        <f t="shared" si="21"/>
        <v>310424.26999999955</v>
      </c>
      <c r="E30" s="10">
        <f t="shared" si="21"/>
        <v>407773.32999999914</v>
      </c>
      <c r="F30" s="10">
        <f t="shared" si="21"/>
        <v>420834.26999999862</v>
      </c>
      <c r="G30" s="10">
        <f t="shared" si="21"/>
        <v>526431.4599999981</v>
      </c>
      <c r="H30" s="10">
        <f t="shared" si="21"/>
        <v>581406.15999999829</v>
      </c>
      <c r="I30" s="10">
        <f t="shared" si="21"/>
        <v>640792.78999999817</v>
      </c>
      <c r="J30" s="10">
        <f t="shared" si="21"/>
        <v>682165.74999999814</v>
      </c>
      <c r="K30" s="10">
        <f t="shared" si="21"/>
        <v>725496.77999999747</v>
      </c>
      <c r="L30" s="10">
        <f t="shared" si="21"/>
        <v>797156.11999999732</v>
      </c>
      <c r="M30" s="10">
        <f t="shared" si="21"/>
        <v>839456.3899999978</v>
      </c>
      <c r="N30" s="35"/>
    </row>
    <row r="31" spans="1:14" ht="16.5" thickBot="1" x14ac:dyDescent="0.3">
      <c r="A31" s="12"/>
      <c r="B31" s="13">
        <f t="shared" ref="B31:M31" si="22">(B27/B37)-1</f>
        <v>9.9121914281192769E-2</v>
      </c>
      <c r="C31" s="13">
        <f t="shared" si="22"/>
        <v>0.1135257056828558</v>
      </c>
      <c r="D31" s="13">
        <f t="shared" si="22"/>
        <v>0.10976869922365773</v>
      </c>
      <c r="E31" s="13">
        <f t="shared" si="22"/>
        <v>0.11226117144942616</v>
      </c>
      <c r="F31" s="13">
        <f t="shared" si="22"/>
        <v>9.3776871052652977E-2</v>
      </c>
      <c r="G31" s="13">
        <f t="shared" si="22"/>
        <v>0.10681205521139003</v>
      </c>
      <c r="H31" s="13">
        <f t="shared" si="22"/>
        <v>0.10523656523769609</v>
      </c>
      <c r="I31" s="13">
        <f t="shared" si="22"/>
        <v>0.10880729005363587</v>
      </c>
      <c r="J31" s="13">
        <f t="shared" si="22"/>
        <v>0.10840226939007169</v>
      </c>
      <c r="K31" s="13">
        <f t="shared" si="22"/>
        <v>0.10538638953098567</v>
      </c>
      <c r="L31" s="13">
        <f t="shared" si="22"/>
        <v>0.10691030604527607</v>
      </c>
      <c r="M31" s="13">
        <f t="shared" si="22"/>
        <v>0.10184124549430806</v>
      </c>
      <c r="N31" s="37"/>
    </row>
    <row r="32" spans="1:14" ht="16.5" thickBot="1" x14ac:dyDescent="0.3">
      <c r="N32" s="38"/>
    </row>
    <row r="33" spans="1:14" x14ac:dyDescent="0.25">
      <c r="A33" s="2" t="s">
        <v>16</v>
      </c>
      <c r="B33" s="51" t="s">
        <v>13</v>
      </c>
      <c r="C33" s="51" t="s">
        <v>12</v>
      </c>
      <c r="D33" s="51" t="s">
        <v>11</v>
      </c>
      <c r="E33" s="51" t="s">
        <v>10</v>
      </c>
      <c r="F33" s="51" t="s">
        <v>9</v>
      </c>
      <c r="G33" s="51" t="s">
        <v>8</v>
      </c>
      <c r="H33" s="51" t="s">
        <v>7</v>
      </c>
      <c r="I33" s="51" t="s">
        <v>6</v>
      </c>
      <c r="J33" s="51" t="s">
        <v>5</v>
      </c>
      <c r="K33" s="51" t="s">
        <v>4</v>
      </c>
      <c r="L33" s="51" t="s">
        <v>3</v>
      </c>
      <c r="M33" s="51" t="s">
        <v>2</v>
      </c>
      <c r="N33" s="52" t="s">
        <v>23</v>
      </c>
    </row>
    <row r="34" spans="1:14" x14ac:dyDescent="0.25">
      <c r="A34" s="43" t="s">
        <v>27</v>
      </c>
      <c r="B34" s="17">
        <f>[2]TOTALS!$B$187</f>
        <v>747023.55000000016</v>
      </c>
      <c r="C34" s="17">
        <f>[2]TOTALS!$C$187</f>
        <v>920757.76000000024</v>
      </c>
      <c r="D34" s="17">
        <f>[2]TOTALS!$D$187</f>
        <v>1030665.1100000001</v>
      </c>
      <c r="E34" s="17">
        <f>[2]TOTALS!$E$187</f>
        <v>763352.91000000015</v>
      </c>
      <c r="F34" s="17">
        <f>[2]TOTALS!$F$187</f>
        <v>825488.38999999978</v>
      </c>
      <c r="G34" s="17">
        <f>[2]TOTALS!$G$187</f>
        <v>416010.04999999987</v>
      </c>
      <c r="H34" s="17">
        <f>[2]TOTALS!$H$187</f>
        <v>551208.65999999992</v>
      </c>
      <c r="I34" s="17">
        <f>[2]TOTALS!$I$187</f>
        <v>342218.25000000012</v>
      </c>
      <c r="J34" s="17">
        <f>[2]TOTALS!$J$187</f>
        <v>381430.59999999986</v>
      </c>
      <c r="K34" s="17">
        <f>[2]TOTALS!$K$187</f>
        <v>558374.96000000008</v>
      </c>
      <c r="L34" s="17">
        <f>[2]TOTALS!$L$187</f>
        <v>543393.60999999975</v>
      </c>
      <c r="M34" s="17">
        <f>[2]TOTALS!$M$187</f>
        <v>735554.89</v>
      </c>
      <c r="N34" s="39">
        <f>[2]TOTALS!$N$187</f>
        <v>7815478.7400000012</v>
      </c>
    </row>
    <row r="35" spans="1:14" ht="16.5" thickBot="1" x14ac:dyDescent="0.3">
      <c r="A35" s="44" t="s">
        <v>1</v>
      </c>
      <c r="B35" s="19">
        <v>33446.949999999997</v>
      </c>
      <c r="C35" s="19">
        <v>45745.95</v>
      </c>
      <c r="D35" s="19">
        <v>50346</v>
      </c>
      <c r="E35" s="19">
        <v>41024.81</v>
      </c>
      <c r="F35" s="19">
        <v>29761.19</v>
      </c>
      <c r="G35" s="19">
        <v>24954.53</v>
      </c>
      <c r="H35" s="19">
        <v>44968.38</v>
      </c>
      <c r="I35" s="19">
        <v>22272.52</v>
      </c>
      <c r="J35" s="19">
        <v>22234.62</v>
      </c>
      <c r="K35" s="19">
        <v>32874.93</v>
      </c>
      <c r="L35" s="19">
        <v>28753.8</v>
      </c>
      <c r="M35" s="19">
        <v>50931.41</v>
      </c>
      <c r="N35" s="32">
        <f>SUM(B35:M35)</f>
        <v>427315.08999999997</v>
      </c>
    </row>
    <row r="36" spans="1:14" ht="16.5" thickTop="1" x14ac:dyDescent="0.25">
      <c r="A36" s="45" t="s">
        <v>0</v>
      </c>
      <c r="B36" s="7">
        <f t="shared" ref="B36:M36" si="23">SUM(B34:B35)</f>
        <v>780470.50000000012</v>
      </c>
      <c r="C36" s="7">
        <f t="shared" si="23"/>
        <v>966503.7100000002</v>
      </c>
      <c r="D36" s="7">
        <f t="shared" si="23"/>
        <v>1081011.1100000001</v>
      </c>
      <c r="E36" s="7">
        <f t="shared" si="23"/>
        <v>804377.7200000002</v>
      </c>
      <c r="F36" s="7">
        <f t="shared" si="23"/>
        <v>855249.57999999973</v>
      </c>
      <c r="G36" s="7">
        <f t="shared" si="23"/>
        <v>440964.57999999984</v>
      </c>
      <c r="H36" s="7">
        <f t="shared" si="23"/>
        <v>596177.03999999992</v>
      </c>
      <c r="I36" s="7">
        <f t="shared" si="23"/>
        <v>364490.77000000014</v>
      </c>
      <c r="J36" s="7">
        <f t="shared" si="23"/>
        <v>403665.21999999986</v>
      </c>
      <c r="K36" s="7">
        <f t="shared" si="23"/>
        <v>591249.89000000013</v>
      </c>
      <c r="L36" s="7">
        <f t="shared" si="23"/>
        <v>572147.4099999998</v>
      </c>
      <c r="M36" s="7">
        <f t="shared" si="23"/>
        <v>786486.3</v>
      </c>
      <c r="N36" s="33">
        <f>SUM(N34:N35)</f>
        <v>8242793.830000001</v>
      </c>
    </row>
    <row r="37" spans="1:14" x14ac:dyDescent="0.25">
      <c r="A37" s="46" t="s">
        <v>22</v>
      </c>
      <c r="B37" s="8">
        <f>B36</f>
        <v>780470.50000000012</v>
      </c>
      <c r="C37" s="8">
        <f t="shared" ref="C37:M37" si="24">B37+C36</f>
        <v>1746974.2100000004</v>
      </c>
      <c r="D37" s="8">
        <f t="shared" si="24"/>
        <v>2827985.3200000003</v>
      </c>
      <c r="E37" s="8">
        <f t="shared" si="24"/>
        <v>3632363.0400000005</v>
      </c>
      <c r="F37" s="8">
        <f t="shared" si="24"/>
        <v>4487612.62</v>
      </c>
      <c r="G37" s="8">
        <f t="shared" si="24"/>
        <v>4928577.2</v>
      </c>
      <c r="H37" s="8">
        <f t="shared" si="24"/>
        <v>5524754.2400000002</v>
      </c>
      <c r="I37" s="8">
        <f t="shared" si="24"/>
        <v>5889245.0100000007</v>
      </c>
      <c r="J37" s="8">
        <f t="shared" si="24"/>
        <v>6292910.2300000004</v>
      </c>
      <c r="K37" s="8">
        <f t="shared" si="24"/>
        <v>6884160.120000001</v>
      </c>
      <c r="L37" s="8">
        <f t="shared" si="24"/>
        <v>7456307.5300000012</v>
      </c>
      <c r="M37" s="23">
        <f t="shared" si="24"/>
        <v>8242793.830000001</v>
      </c>
      <c r="N37" s="35" t="s">
        <v>15</v>
      </c>
    </row>
    <row r="38" spans="1:14" x14ac:dyDescent="0.25">
      <c r="A38" s="47" t="s">
        <v>24</v>
      </c>
      <c r="B38" s="10">
        <f t="shared" ref="B38:M38" si="25">B36-B46</f>
        <v>37994.95000000007</v>
      </c>
      <c r="C38" s="10">
        <f t="shared" si="25"/>
        <v>23716.940000000293</v>
      </c>
      <c r="D38" s="10">
        <f t="shared" si="25"/>
        <v>38480.630000000121</v>
      </c>
      <c r="E38" s="10">
        <f t="shared" si="25"/>
        <v>11776.120000000345</v>
      </c>
      <c r="F38" s="10">
        <f t="shared" si="25"/>
        <v>73477.989999999641</v>
      </c>
      <c r="G38" s="10">
        <f t="shared" si="25"/>
        <v>37907.099999999919</v>
      </c>
      <c r="H38" s="10">
        <f t="shared" si="25"/>
        <v>38191.259999999893</v>
      </c>
      <c r="I38" s="10">
        <f t="shared" si="25"/>
        <v>10168.800000000105</v>
      </c>
      <c r="J38" s="10">
        <f t="shared" si="25"/>
        <v>47625.169999999693</v>
      </c>
      <c r="K38" s="10">
        <f t="shared" si="25"/>
        <v>26653.710000000196</v>
      </c>
      <c r="L38" s="10">
        <f t="shared" si="25"/>
        <v>44021.159999999683</v>
      </c>
      <c r="M38" s="10">
        <f t="shared" si="25"/>
        <v>37582.419999999693</v>
      </c>
      <c r="N38" s="35"/>
    </row>
    <row r="39" spans="1:14" x14ac:dyDescent="0.25">
      <c r="A39" s="49"/>
      <c r="B39" s="15">
        <f t="shared" ref="B39:M39" si="26">(B36/B46)-1</f>
        <v>5.117333493338605E-2</v>
      </c>
      <c r="C39" s="15">
        <f t="shared" si="26"/>
        <v>2.5156207909027284E-2</v>
      </c>
      <c r="D39" s="15">
        <f t="shared" si="26"/>
        <v>3.6910796123677869E-2</v>
      </c>
      <c r="E39" s="15">
        <f t="shared" si="26"/>
        <v>1.4857552646878824E-2</v>
      </c>
      <c r="F39" s="15">
        <f t="shared" si="26"/>
        <v>9.3989076783923098E-2</v>
      </c>
      <c r="G39" s="15">
        <f t="shared" si="26"/>
        <v>9.4048868662603535E-2</v>
      </c>
      <c r="H39" s="15">
        <f t="shared" si="26"/>
        <v>6.8444862519614569E-2</v>
      </c>
      <c r="I39" s="15">
        <f t="shared" si="26"/>
        <v>2.8699321128746513E-2</v>
      </c>
      <c r="J39" s="15">
        <f t="shared" si="26"/>
        <v>0.13376351901983963</v>
      </c>
      <c r="K39" s="15">
        <f t="shared" si="26"/>
        <v>4.7208449054685797E-2</v>
      </c>
      <c r="L39" s="15">
        <f t="shared" si="26"/>
        <v>8.3353478453304763E-2</v>
      </c>
      <c r="M39" s="24">
        <f t="shared" si="26"/>
        <v>5.018323579789663E-2</v>
      </c>
      <c r="N39" s="36"/>
    </row>
    <row r="40" spans="1:14" x14ac:dyDescent="0.25">
      <c r="A40" s="47" t="s">
        <v>25</v>
      </c>
      <c r="B40" s="25">
        <f t="shared" ref="B40:M40" si="27">B37-B47</f>
        <v>37994.95000000007</v>
      </c>
      <c r="C40" s="25">
        <f t="shared" si="27"/>
        <v>61711.890000000596</v>
      </c>
      <c r="D40" s="25">
        <f t="shared" si="27"/>
        <v>100192.52000000048</v>
      </c>
      <c r="E40" s="25">
        <f t="shared" si="27"/>
        <v>111968.64000000106</v>
      </c>
      <c r="F40" s="25">
        <f t="shared" si="27"/>
        <v>185446.63000000082</v>
      </c>
      <c r="G40" s="25">
        <f t="shared" si="27"/>
        <v>223353.73000000138</v>
      </c>
      <c r="H40" s="25">
        <f t="shared" si="27"/>
        <v>261544.99000000115</v>
      </c>
      <c r="I40" s="25">
        <f t="shared" si="27"/>
        <v>271713.7900000019</v>
      </c>
      <c r="J40" s="25">
        <f t="shared" si="27"/>
        <v>319338.96000000183</v>
      </c>
      <c r="K40" s="25">
        <f t="shared" si="27"/>
        <v>345992.67000000272</v>
      </c>
      <c r="L40" s="25">
        <f t="shared" si="27"/>
        <v>390013.83000000287</v>
      </c>
      <c r="M40" s="29">
        <f t="shared" si="27"/>
        <v>427596.25000000279</v>
      </c>
      <c r="N40" s="40"/>
    </row>
    <row r="41" spans="1:14" ht="16.5" thickBot="1" x14ac:dyDescent="0.3">
      <c r="A41" s="12"/>
      <c r="B41" s="13">
        <f t="shared" ref="B41:M41" si="28">(B37/B47)-1</f>
        <v>5.117333493338605E-2</v>
      </c>
      <c r="C41" s="13">
        <f t="shared" si="28"/>
        <v>3.6618566301298783E-2</v>
      </c>
      <c r="D41" s="13">
        <f t="shared" si="28"/>
        <v>3.6730253118932188E-2</v>
      </c>
      <c r="E41" s="13">
        <f t="shared" si="28"/>
        <v>3.1805709042146191E-2</v>
      </c>
      <c r="F41" s="13">
        <f t="shared" si="28"/>
        <v>4.3105410258705623E-2</v>
      </c>
      <c r="G41" s="13">
        <f t="shared" si="28"/>
        <v>4.7469313928250267E-2</v>
      </c>
      <c r="H41" s="13">
        <f t="shared" si="28"/>
        <v>4.969306321993594E-2</v>
      </c>
      <c r="I41" s="13">
        <f t="shared" si="28"/>
        <v>4.8368897182560211E-2</v>
      </c>
      <c r="J41" s="13">
        <f t="shared" si="28"/>
        <v>5.3458633967214952E-2</v>
      </c>
      <c r="K41" s="13">
        <f t="shared" si="28"/>
        <v>5.2918906199014959E-2</v>
      </c>
      <c r="L41" s="13">
        <f t="shared" si="28"/>
        <v>5.5193549342564596E-2</v>
      </c>
      <c r="M41" s="13">
        <f t="shared" si="28"/>
        <v>5.4713427987319374E-2</v>
      </c>
      <c r="N41" s="37"/>
    </row>
    <row r="42" spans="1:14" ht="16.5" thickBot="1" x14ac:dyDescent="0.3">
      <c r="N42" s="38"/>
    </row>
    <row r="43" spans="1:14" x14ac:dyDescent="0.25">
      <c r="A43" s="2" t="s">
        <v>14</v>
      </c>
      <c r="B43" s="51" t="s">
        <v>13</v>
      </c>
      <c r="C43" s="51" t="s">
        <v>12</v>
      </c>
      <c r="D43" s="51" t="s">
        <v>11</v>
      </c>
      <c r="E43" s="51" t="s">
        <v>10</v>
      </c>
      <c r="F43" s="51" t="s">
        <v>9</v>
      </c>
      <c r="G43" s="51" t="s">
        <v>8</v>
      </c>
      <c r="H43" s="51" t="s">
        <v>7</v>
      </c>
      <c r="I43" s="51" t="s">
        <v>6</v>
      </c>
      <c r="J43" s="51" t="s">
        <v>5</v>
      </c>
      <c r="K43" s="51" t="s">
        <v>4</v>
      </c>
      <c r="L43" s="51" t="s">
        <v>3</v>
      </c>
      <c r="M43" s="51" t="s">
        <v>2</v>
      </c>
      <c r="N43" s="52" t="s">
        <v>23</v>
      </c>
    </row>
    <row r="44" spans="1:14" x14ac:dyDescent="0.25">
      <c r="A44" s="43" t="s">
        <v>27</v>
      </c>
      <c r="B44" s="10">
        <f>'[3]Totals 2012-2013'!E189</f>
        <v>710921.54</v>
      </c>
      <c r="C44" s="10">
        <f>'[3]Totals 2012-2013'!F189</f>
        <v>905677.97999999986</v>
      </c>
      <c r="D44" s="10">
        <f>'[3]Totals 2012-2013'!G189</f>
        <v>999339.49</v>
      </c>
      <c r="E44" s="10">
        <f>'[3]Totals 2012-2013'!H189</f>
        <v>761082.33999999985</v>
      </c>
      <c r="F44" s="10">
        <f>'[3]Totals 2012-2013'!I189</f>
        <v>750520.78</v>
      </c>
      <c r="G44" s="10">
        <f>'[3]Totals 2012-2013'!J189</f>
        <v>382476.16999999993</v>
      </c>
      <c r="H44" s="10">
        <f>'[3]Totals 2012-2013'!K189</f>
        <v>523432.60000000003</v>
      </c>
      <c r="I44" s="10">
        <f>'[3]Totals 2012-2013'!L189</f>
        <v>336172.61000000004</v>
      </c>
      <c r="J44" s="10">
        <f>'[3]Totals 2012-2013'!M189</f>
        <v>341291.97000000015</v>
      </c>
      <c r="K44" s="10">
        <f>'[3]Totals 2012-2013'!N189</f>
        <v>530565.67999999993</v>
      </c>
      <c r="L44" s="10">
        <f>'[3]Totals 2012-2013'!O189</f>
        <v>503888.32000000007</v>
      </c>
      <c r="M44" s="10">
        <f>'[3]Totals 2012-2013'!P189</f>
        <v>711472.33000000031</v>
      </c>
      <c r="N44" s="41">
        <f>'[3]Totals 2012-2013'!Q189</f>
        <v>7456841.8099999996</v>
      </c>
    </row>
    <row r="45" spans="1:14" ht="16.5" thickBot="1" x14ac:dyDescent="0.3">
      <c r="A45" s="44" t="s">
        <v>1</v>
      </c>
      <c r="B45" s="26">
        <f>'[3]Totals 2012-2013'!E190</f>
        <v>31554.01</v>
      </c>
      <c r="C45" s="26">
        <f>'[3]Totals 2012-2013'!F190</f>
        <v>37108.79</v>
      </c>
      <c r="D45" s="26">
        <f>'[3]Totals 2012-2013'!G190</f>
        <v>43190.99</v>
      </c>
      <c r="E45" s="26">
        <f>'[3]Totals 2012-2013'!H190</f>
        <v>31519.26</v>
      </c>
      <c r="F45" s="26">
        <f>'[3]Totals 2012-2013'!I190</f>
        <v>31250.81</v>
      </c>
      <c r="G45" s="26">
        <f>'[3]Totals 2012-2013'!J190</f>
        <v>20581.310000000001</v>
      </c>
      <c r="H45" s="26">
        <f>'[3]Totals 2012-2013'!K190</f>
        <v>34553.18</v>
      </c>
      <c r="I45" s="26">
        <f>'[3]Totals 2012-2013'!L190</f>
        <v>18149.36</v>
      </c>
      <c r="J45" s="26">
        <f>'[3]Totals 2012-2013'!M190</f>
        <v>14748.08</v>
      </c>
      <c r="K45" s="26">
        <f>'[3]Totals 2012-2013'!N190</f>
        <v>34030.5</v>
      </c>
      <c r="L45" s="26">
        <f>'[3]Totals 2012-2013'!O190</f>
        <v>24237.93</v>
      </c>
      <c r="M45" s="26">
        <f>'[3]Totals 2012-2013'!P190</f>
        <v>37431.550000000003</v>
      </c>
      <c r="N45" s="42">
        <f>'[3]Totals 2012-2013'!Q190</f>
        <v>358355.77</v>
      </c>
    </row>
    <row r="46" spans="1:14" ht="16.5" thickTop="1" x14ac:dyDescent="0.25">
      <c r="A46" s="43" t="s">
        <v>0</v>
      </c>
      <c r="B46" s="7">
        <f>'[3]Totals 2012-2013'!E191</f>
        <v>742475.55</v>
      </c>
      <c r="C46" s="7">
        <f>'[3]Totals 2012-2013'!F191</f>
        <v>942786.7699999999</v>
      </c>
      <c r="D46" s="7">
        <f>'[3]Totals 2012-2013'!G191</f>
        <v>1042530.48</v>
      </c>
      <c r="E46" s="7">
        <f>'[3]Totals 2012-2013'!H191</f>
        <v>792601.59999999986</v>
      </c>
      <c r="F46" s="7">
        <f>'[3]Totals 2012-2013'!I191</f>
        <v>781771.59000000008</v>
      </c>
      <c r="G46" s="7">
        <f>'[3]Totals 2012-2013'!J191</f>
        <v>403057.47999999992</v>
      </c>
      <c r="H46" s="7">
        <f>'[3]Totals 2012-2013'!K191</f>
        <v>557985.78</v>
      </c>
      <c r="I46" s="7">
        <f>'[3]Totals 2012-2013'!L191</f>
        <v>354321.97000000003</v>
      </c>
      <c r="J46" s="7">
        <f>'[3]Totals 2012-2013'!M191</f>
        <v>356040.05000000016</v>
      </c>
      <c r="K46" s="7">
        <f>'[3]Totals 2012-2013'!N191</f>
        <v>564596.17999999993</v>
      </c>
      <c r="L46" s="7">
        <f>'[3]Totals 2012-2013'!O191</f>
        <v>528126.25000000012</v>
      </c>
      <c r="M46" s="7">
        <f>'[3]Totals 2012-2013'!P191</f>
        <v>748903.88000000035</v>
      </c>
      <c r="N46" s="33">
        <f>'[3]Totals 2012-2013'!Q191</f>
        <v>7815197.5800000001</v>
      </c>
    </row>
    <row r="47" spans="1:14" x14ac:dyDescent="0.25">
      <c r="A47" s="50" t="s">
        <v>22</v>
      </c>
      <c r="B47" s="10">
        <f>B46</f>
        <v>742475.55</v>
      </c>
      <c r="C47" s="10">
        <f t="shared" ref="C47:M47" si="29">B47+C46</f>
        <v>1685262.3199999998</v>
      </c>
      <c r="D47" s="10">
        <f t="shared" si="29"/>
        <v>2727792.8</v>
      </c>
      <c r="E47" s="10">
        <f t="shared" si="29"/>
        <v>3520394.3999999994</v>
      </c>
      <c r="F47" s="10">
        <f t="shared" si="29"/>
        <v>4302165.9899999993</v>
      </c>
      <c r="G47" s="10">
        <f t="shared" si="29"/>
        <v>4705223.4699999988</v>
      </c>
      <c r="H47" s="10">
        <f t="shared" si="29"/>
        <v>5263209.2499999991</v>
      </c>
      <c r="I47" s="10">
        <f t="shared" si="29"/>
        <v>5617531.2199999988</v>
      </c>
      <c r="J47" s="10">
        <f t="shared" si="29"/>
        <v>5973571.2699999986</v>
      </c>
      <c r="K47" s="10">
        <f t="shared" si="29"/>
        <v>6538167.4499999983</v>
      </c>
      <c r="L47" s="10">
        <f t="shared" si="29"/>
        <v>7066293.6999999983</v>
      </c>
      <c r="M47" s="10">
        <f t="shared" si="29"/>
        <v>7815197.5799999982</v>
      </c>
      <c r="N47" s="35"/>
    </row>
    <row r="48" spans="1:14" x14ac:dyDescent="0.25">
      <c r="A48" s="9" t="s">
        <v>15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6"/>
    </row>
    <row r="49" spans="1:14" ht="16.5" thickBot="1" x14ac:dyDescent="0.3">
      <c r="A49" s="27" t="s">
        <v>15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7"/>
    </row>
    <row r="51" spans="1:14" ht="8.1" customHeight="1" x14ac:dyDescent="0.25"/>
    <row r="75" spans="1:1" x14ac:dyDescent="0.25">
      <c r="A75" s="1" t="s">
        <v>26</v>
      </c>
    </row>
  </sheetData>
  <mergeCells count="2">
    <mergeCell ref="E2:H2"/>
    <mergeCell ref="E1:H1"/>
  </mergeCells>
  <pageMargins left="0.25" right="0.2" top="0.25" bottom="0.2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Tax Reported for Month</vt:lpstr>
    </vt:vector>
  </TitlesOfParts>
  <Company>City of Santa 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TAPIA, DAVID C.</dc:creator>
  <cp:lastModifiedBy>ORTIZ, PHYLLIS E.</cp:lastModifiedBy>
  <cp:lastPrinted>2016-10-19T23:09:13Z</cp:lastPrinted>
  <dcterms:created xsi:type="dcterms:W3CDTF">2015-01-06T19:32:09Z</dcterms:created>
  <dcterms:modified xsi:type="dcterms:W3CDTF">2016-10-19T23:09:50Z</dcterms:modified>
</cp:coreProperties>
</file>